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tables/table15.xml" ContentType="application/vnd.openxmlformats-officedocument.spreadsheetml.table+xml"/>
  <Override PartName="/xl/drawings/drawing22.xml" ContentType="application/vnd.openxmlformats-officedocument.drawing+xml"/>
  <Override PartName="/xl/tables/table16.xml" ContentType="application/vnd.openxmlformats-officedocument.spreadsheetml.table+xml"/>
  <Override PartName="/xl/drawings/drawing23.xml" ContentType="application/vnd.openxmlformats-officedocument.drawing+xml"/>
  <Override PartName="/xl/tables/table17.xml" ContentType="application/vnd.openxmlformats-officedocument.spreadsheetml.table+xml"/>
  <Override PartName="/xl/drawings/drawing24.xml" ContentType="application/vnd.openxmlformats-officedocument.drawing+xml"/>
  <Override PartName="/xl/tables/table18.xml" ContentType="application/vnd.openxmlformats-officedocument.spreadsheetml.table+xml"/>
  <Override PartName="/xl/drawings/drawing25.xml" ContentType="application/vnd.openxmlformats-officedocument.drawing+xml"/>
  <Override PartName="/xl/tables/table19.xml" ContentType="application/vnd.openxmlformats-officedocument.spreadsheetml.table+xml"/>
  <Override PartName="/xl/drawings/drawing26.xml" ContentType="application/vnd.openxmlformats-officedocument.drawing+xml"/>
  <Override PartName="/xl/tables/table20.xml" ContentType="application/vnd.openxmlformats-officedocument.spreadsheetml.table+xml"/>
  <Override PartName="/xl/drawings/drawing27.xml" ContentType="application/vnd.openxmlformats-officedocument.drawing+xml"/>
  <Override PartName="/xl/tables/table21.xml" ContentType="application/vnd.openxmlformats-officedocument.spreadsheetml.table+xml"/>
  <Override PartName="/xl/drawings/drawing28.xml" ContentType="application/vnd.openxmlformats-officedocument.drawing+xml"/>
  <Override PartName="/xl/tables/table22.xml" ContentType="application/vnd.openxmlformats-officedocument.spreadsheetml.table+xml"/>
  <Override PartName="/xl/drawings/drawing29.xml" ContentType="application/vnd.openxmlformats-officedocument.drawing+xml"/>
  <Override PartName="/xl/tables/table23.xml" ContentType="application/vnd.openxmlformats-officedocument.spreadsheetml.table+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telkovaas\Desktop\RADA\ПРАЙС\"/>
    </mc:Choice>
  </mc:AlternateContent>
  <xr:revisionPtr revIDLastSave="0" documentId="8_{9C6D1AEC-9EF9-4109-9CC9-67826B6A2000}" xr6:coauthVersionLast="47" xr6:coauthVersionMax="47" xr10:uidLastSave="{00000000-0000-0000-0000-000000000000}"/>
  <bookViews>
    <workbookView xWindow="19080" yWindow="705" windowWidth="19005" windowHeight="19605" tabRatio="961" xr2:uid="{00000000-000D-0000-FFFF-FFFF00000000}"/>
  </bookViews>
  <sheets>
    <sheet name="Содержание" sheetId="16" r:id="rId1"/>
    <sheet name="Плиты индукция" sheetId="13" r:id="rId2"/>
    <sheet name="Плиты чугун" sheetId="25" r:id="rId3"/>
    <sheet name="Подставки" sheetId="14" r:id="rId4"/>
    <sheet name="GASTROLINE" sheetId="19" r:id="rId5"/>
    <sheet name="SHKOLNIK" sheetId="44" r:id="rId6"/>
    <sheet name="Столы, нержавейка" sheetId="12" r:id="rId7"/>
    <sheet name="Столы, полипропилен" sheetId="24" r:id="rId8"/>
    <sheet name="Столы кондитерские" sheetId="23" r:id="rId9"/>
    <sheet name="Столы-тумбы" sheetId="20" r:id="rId10"/>
    <sheet name="Столы, полка-решетка" sheetId="40" r:id="rId11"/>
    <sheet name="Столы для отходов" sheetId="42" r:id="rId12"/>
    <sheet name="Колоды" sheetId="47" r:id="rId13"/>
    <sheet name="Стеллажи кухонные" sheetId="1" r:id="rId14"/>
    <sheet name="Полки открытые" sheetId="3" r:id="rId15"/>
    <sheet name="Полки закрытые" sheetId="21" r:id="rId16"/>
    <sheet name="Ванны моечные" sheetId="15" r:id="rId17"/>
    <sheet name="Ванны цельнотянутые" sheetId="38" r:id="rId18"/>
    <sheet name="Тележки шпильки" sheetId="18" r:id="rId19"/>
    <sheet name="Тележки сервировочные" sheetId="39" r:id="rId20"/>
    <sheet name="Жироуловители" sheetId="27" r:id="rId21"/>
    <sheet name="Рыба на льду" sheetId="29" r:id="rId22"/>
    <sheet name="Подтоварники" sheetId="41" r:id="rId23"/>
    <sheet name="Подставки под пароконвектоматы" sheetId="48" r:id="rId24"/>
    <sheet name="Рукомойники" sheetId="49" r:id="rId25"/>
    <sheet name="Шкафы" sheetId="43" r:id="rId26"/>
    <sheet name="Стерилизаторы" sheetId="35" r:id="rId27"/>
    <sheet name="Рециркуляторы" sheetId="36" r:id="rId28"/>
    <sheet name="Облучатели" sheetId="37" r:id="rId29"/>
    <sheet name="Зонты Vent Start" sheetId="46" r:id="rId30"/>
  </sheets>
  <definedNames>
    <definedName name="_xlnm._FilterDatabase" localSheetId="4" hidden="1">GASTROLINE!$B$14:$G$14</definedName>
    <definedName name="_xlnm._FilterDatabase" localSheetId="5" hidden="1">SHKOLNIK!$B$14:$G$14</definedName>
    <definedName name="_xlnm._FilterDatabase" localSheetId="16" hidden="1">'Ванны моечные'!$G$13:$H$37</definedName>
    <definedName name="_xlnm._FilterDatabase" localSheetId="17" hidden="1">'Ванны цельнотянутые'!$G$12:$H$36</definedName>
    <definedName name="_xlnm._FilterDatabase" localSheetId="20" hidden="1">Жироуловители!$F$14:$G$15</definedName>
    <definedName name="_xlnm._FilterDatabase" localSheetId="29" hidden="1">'Зонты Vent Start'!$F$13:$G$15</definedName>
    <definedName name="_xlnm._FilterDatabase" localSheetId="12" hidden="1">Колоды!$G$13:$H$14</definedName>
    <definedName name="_xlnm._FilterDatabase" localSheetId="28" hidden="1">Облучатели!$F$13:$G$14</definedName>
    <definedName name="_xlnm._FilterDatabase" localSheetId="1" hidden="1">'Плиты индукция'!$G$12:$H$19</definedName>
    <definedName name="_xlnm._FilterDatabase" localSheetId="2" hidden="1">'Плиты чугун'!$G$12:$H$12</definedName>
    <definedName name="_xlnm._FilterDatabase" localSheetId="3" hidden="1">Подставки!$G$14:$H$20</definedName>
    <definedName name="_xlnm._FilterDatabase" localSheetId="23" hidden="1">'Подставки под пароконвектоматы'!$F$13:$G$14</definedName>
    <definedName name="_xlnm._FilterDatabase" localSheetId="22" hidden="1">Подтоварники!$F$13:$G$15</definedName>
    <definedName name="_xlnm._FilterDatabase" localSheetId="15" hidden="1">'Полки закрытые'!$G$13:$H$94</definedName>
    <definedName name="_xlnm._FilterDatabase" localSheetId="14" hidden="1">'Полки открытые'!$G$13:$H$97</definedName>
    <definedName name="_xlnm._FilterDatabase" localSheetId="27" hidden="1">Рециркуляторы!$F$13:$G$14</definedName>
    <definedName name="_xlnm._FilterDatabase" localSheetId="24" hidden="1">Рукомойники!$F$13:$G$15</definedName>
    <definedName name="_xlnm._FilterDatabase" localSheetId="21" hidden="1">'Рыба на льду'!$F$13:$G$14</definedName>
    <definedName name="_xlnm._FilterDatabase" localSheetId="13" hidden="1">'Стеллажи кухонные'!$G$14:$H$341</definedName>
    <definedName name="_xlnm._FilterDatabase" localSheetId="26" hidden="1">Стерилизаторы!$F$13:$G$14</definedName>
    <definedName name="_xlnm._FilterDatabase" localSheetId="11" hidden="1">'Столы для отходов'!$B$13:$B$15</definedName>
    <definedName name="_xlnm._FilterDatabase" localSheetId="8" hidden="1">'Столы кондитерские'!$B$13:$B$15</definedName>
    <definedName name="_xlnm._FilterDatabase" localSheetId="6" hidden="1">'Столы, нержавейка'!$B$13:$B$150</definedName>
    <definedName name="_xlnm._FilterDatabase" localSheetId="7" hidden="1">'Столы, полипропилен'!$B$13:$B$38</definedName>
    <definedName name="_xlnm._FilterDatabase" localSheetId="10" hidden="1">'Столы, полка-решетка'!$B$13:$B$38</definedName>
    <definedName name="_xlnm._FilterDatabase" localSheetId="25" hidden="1">Шкафы!$G$13:$H$15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44" l="1"/>
  <c r="F22" i="44"/>
  <c r="F23" i="44"/>
  <c r="F24" i="44"/>
  <c r="F25" i="44"/>
  <c r="F26" i="44"/>
  <c r="F54" i="18" l="1"/>
  <c r="F53" i="18"/>
  <c r="F50" i="18"/>
  <c r="F49" i="18"/>
  <c r="F42" i="18"/>
  <c r="F41" i="18"/>
  <c r="F51" i="18"/>
  <c r="F52" i="18"/>
  <c r="F16" i="49"/>
  <c r="F17" i="49"/>
  <c r="F19" i="49"/>
  <c r="F20" i="49"/>
  <c r="F15" i="49"/>
  <c r="F14" i="48"/>
  <c r="F13" i="49"/>
  <c r="F15" i="48" l="1"/>
  <c r="F16" i="48"/>
  <c r="F17" i="48"/>
  <c r="F15" i="29"/>
  <c r="F14" i="29"/>
  <c r="F13" i="48" l="1"/>
  <c r="G15" i="47"/>
  <c r="G16" i="47"/>
  <c r="G14" i="47"/>
  <c r="G15" i="43"/>
  <c r="G13" i="47"/>
  <c r="G13" i="15"/>
  <c r="F39" i="46"/>
  <c r="F40" i="46"/>
  <c r="F41" i="46"/>
  <c r="F43" i="46"/>
  <c r="F44" i="46"/>
  <c r="F45" i="46"/>
  <c r="F46" i="46"/>
  <c r="F47" i="46"/>
  <c r="F48" i="46"/>
  <c r="F49" i="46"/>
  <c r="F50" i="46"/>
  <c r="F51" i="46"/>
  <c r="F52" i="46"/>
  <c r="F53" i="46"/>
  <c r="F54" i="46"/>
  <c r="F55" i="46"/>
  <c r="F57" i="46"/>
  <c r="F58" i="46"/>
  <c r="F59" i="46"/>
  <c r="F60" i="46"/>
  <c r="F61" i="46"/>
  <c r="F62" i="46"/>
  <c r="F63" i="46"/>
  <c r="F64" i="46"/>
  <c r="F65" i="46"/>
  <c r="F67" i="46"/>
  <c r="F68" i="46"/>
  <c r="F69" i="46"/>
  <c r="F70" i="46"/>
  <c r="F71" i="46"/>
  <c r="F72" i="46"/>
  <c r="F73" i="46"/>
  <c r="F75" i="46"/>
  <c r="F76" i="46"/>
  <c r="F77" i="46"/>
  <c r="F78" i="46"/>
  <c r="F79" i="46"/>
  <c r="F81" i="46"/>
  <c r="F82" i="46"/>
  <c r="F83" i="46"/>
  <c r="F85" i="46"/>
  <c r="F29" i="46"/>
  <c r="F30" i="46"/>
  <c r="F31" i="46"/>
  <c r="F32" i="46"/>
  <c r="F33" i="46"/>
  <c r="F34" i="46"/>
  <c r="F35" i="46"/>
  <c r="F36" i="46"/>
  <c r="F37" i="46"/>
  <c r="F38" i="46"/>
  <c r="F16" i="46"/>
  <c r="F17" i="46"/>
  <c r="F18" i="46"/>
  <c r="F19" i="46"/>
  <c r="F20" i="46"/>
  <c r="F21" i="46"/>
  <c r="F22" i="46"/>
  <c r="F23" i="46"/>
  <c r="F24" i="46"/>
  <c r="F25" i="46"/>
  <c r="F26" i="46"/>
  <c r="F27" i="46"/>
  <c r="F15" i="46"/>
  <c r="F15" i="37"/>
  <c r="F16" i="37"/>
  <c r="F17" i="37"/>
  <c r="F14" i="37"/>
  <c r="F13" i="46"/>
  <c r="F16" i="44"/>
  <c r="F17" i="44"/>
  <c r="F18" i="44"/>
  <c r="F19" i="44"/>
  <c r="F20" i="44"/>
  <c r="F15" i="44"/>
  <c r="G34" i="43"/>
  <c r="G35" i="43"/>
  <c r="G36" i="43"/>
  <c r="G30" i="43"/>
  <c r="G31" i="43"/>
  <c r="G33" i="43"/>
  <c r="G29" i="43"/>
  <c r="G17" i="43"/>
  <c r="G18" i="43"/>
  <c r="G19" i="43"/>
  <c r="G20" i="43"/>
  <c r="G22" i="43"/>
  <c r="G23" i="43"/>
  <c r="G24" i="43"/>
  <c r="G25" i="43"/>
  <c r="G26" i="43"/>
  <c r="G28" i="43"/>
  <c r="G16" i="43"/>
  <c r="G13" i="43"/>
  <c r="F14" i="36"/>
  <c r="F15" i="36"/>
  <c r="F16" i="36"/>
  <c r="F17" i="36"/>
  <c r="G36" i="39" l="1"/>
  <c r="G37" i="39"/>
  <c r="G33" i="39"/>
  <c r="G34" i="39"/>
  <c r="G30" i="39"/>
  <c r="G31" i="39"/>
  <c r="G16" i="42"/>
  <c r="G17" i="42"/>
  <c r="G18" i="42"/>
  <c r="G20" i="42"/>
  <c r="G21" i="42"/>
  <c r="G22" i="42"/>
  <c r="G23" i="42"/>
  <c r="G25" i="42"/>
  <c r="G26" i="42"/>
  <c r="G27" i="42"/>
  <c r="G29" i="42"/>
  <c r="G30" i="42"/>
  <c r="G31" i="42"/>
  <c r="G15" i="42"/>
  <c r="G15" i="40"/>
  <c r="G13" i="42"/>
  <c r="F31" i="41"/>
  <c r="F32" i="41"/>
  <c r="F33" i="41"/>
  <c r="F22" i="41"/>
  <c r="F23" i="41"/>
  <c r="F25" i="41"/>
  <c r="F26" i="41"/>
  <c r="F27" i="41"/>
  <c r="F28" i="41"/>
  <c r="F30" i="41"/>
  <c r="F16" i="41"/>
  <c r="F17" i="41"/>
  <c r="F18" i="41"/>
  <c r="F20" i="41"/>
  <c r="F21" i="41"/>
  <c r="F15" i="41"/>
  <c r="F13" i="41"/>
  <c r="G22" i="40"/>
  <c r="G23" i="40"/>
  <c r="G24" i="40"/>
  <c r="G25" i="40"/>
  <c r="G26" i="40"/>
  <c r="G27" i="40"/>
  <c r="G16" i="40"/>
  <c r="G17" i="40"/>
  <c r="G18" i="40"/>
  <c r="G19" i="40"/>
  <c r="G20" i="40"/>
  <c r="G14" i="20"/>
  <c r="G15" i="20"/>
  <c r="G13" i="40"/>
  <c r="G21" i="39"/>
  <c r="G22" i="39"/>
  <c r="G23" i="39"/>
  <c r="G25" i="39"/>
  <c r="G26" i="39"/>
  <c r="G28" i="39"/>
  <c r="G18" i="39"/>
  <c r="G19" i="39"/>
  <c r="G17" i="39"/>
  <c r="G24" i="38" l="1"/>
  <c r="G25" i="38"/>
  <c r="G26" i="38"/>
  <c r="G27" i="38"/>
  <c r="G28" i="38"/>
  <c r="G29" i="38"/>
  <c r="G30" i="38"/>
  <c r="G32" i="38"/>
  <c r="G33" i="38"/>
  <c r="G34" i="38"/>
  <c r="G35" i="38"/>
  <c r="G36" i="38"/>
  <c r="G37" i="38"/>
  <c r="G40" i="38"/>
  <c r="G41" i="38"/>
  <c r="G42" i="38"/>
  <c r="G43" i="38"/>
  <c r="G44" i="38"/>
  <c r="G45" i="38"/>
  <c r="G46" i="38"/>
  <c r="G47" i="38"/>
  <c r="G49" i="38"/>
  <c r="G50" i="38"/>
  <c r="G51" i="38"/>
  <c r="G52" i="38"/>
  <c r="G53" i="38"/>
  <c r="G54" i="38"/>
  <c r="G56" i="38"/>
  <c r="G57" i="38"/>
  <c r="G23" i="38"/>
  <c r="G15" i="38"/>
  <c r="G16" i="38"/>
  <c r="G17" i="38"/>
  <c r="G18" i="38"/>
  <c r="G19" i="38"/>
  <c r="G20" i="38"/>
  <c r="G21" i="38"/>
  <c r="G14" i="38"/>
  <c r="G14" i="15"/>
  <c r="G12" i="38"/>
  <c r="F13" i="37"/>
  <c r="F13" i="36"/>
  <c r="F15" i="35" l="1"/>
  <c r="F14" i="35"/>
  <c r="F13" i="35"/>
  <c r="F31" i="19" l="1"/>
  <c r="F37" i="19"/>
  <c r="F38" i="19"/>
  <c r="F39" i="19"/>
  <c r="F40" i="19"/>
  <c r="F41" i="19"/>
  <c r="F42" i="19"/>
  <c r="F43" i="19"/>
  <c r="F44" i="19"/>
  <c r="F45" i="19"/>
  <c r="F46" i="19"/>
  <c r="F47" i="19"/>
  <c r="F48" i="19"/>
  <c r="F25" i="19"/>
  <c r="F26" i="19"/>
  <c r="F27" i="19"/>
  <c r="F28" i="19"/>
  <c r="F29" i="19"/>
  <c r="F30" i="19"/>
  <c r="F32" i="19"/>
  <c r="F33" i="19"/>
  <c r="F34" i="19"/>
  <c r="F35" i="19"/>
  <c r="F36" i="19"/>
  <c r="F16" i="19"/>
  <c r="F17" i="19"/>
  <c r="F18" i="19"/>
  <c r="F19" i="19"/>
  <c r="F20" i="19"/>
  <c r="F21" i="19"/>
  <c r="F22" i="19"/>
  <c r="F23" i="19"/>
  <c r="F24" i="19"/>
  <c r="F16" i="29"/>
  <c r="F17" i="29"/>
  <c r="F18" i="29"/>
  <c r="F13" i="29"/>
  <c r="F15" i="27"/>
  <c r="F14" i="27"/>
  <c r="F15" i="19"/>
  <c r="G22" i="13"/>
  <c r="G23" i="13"/>
  <c r="G24" i="13"/>
  <c r="G25" i="13"/>
  <c r="G26" i="13"/>
  <c r="G21" i="13"/>
  <c r="G19" i="25"/>
  <c r="G18" i="25"/>
  <c r="G17" i="25"/>
  <c r="G15" i="25"/>
  <c r="G14" i="25"/>
  <c r="G23" i="25"/>
  <c r="G22" i="25"/>
  <c r="G21" i="25"/>
  <c r="G12" i="25"/>
  <c r="G20" i="24" l="1"/>
  <c r="G21" i="24"/>
  <c r="G22" i="24"/>
  <c r="G23" i="24"/>
  <c r="G24" i="24"/>
  <c r="G25" i="24"/>
  <c r="G26" i="24"/>
  <c r="G27" i="24"/>
  <c r="G28" i="24"/>
  <c r="G29" i="24"/>
  <c r="G30" i="24"/>
  <c r="G31" i="24"/>
  <c r="G32" i="24"/>
  <c r="G33" i="24"/>
  <c r="G34" i="24"/>
  <c r="G35" i="24"/>
  <c r="G36" i="24"/>
  <c r="G37" i="24"/>
  <c r="G38" i="24"/>
  <c r="G17" i="24"/>
  <c r="G18" i="24"/>
  <c r="G19" i="24"/>
  <c r="G16" i="24"/>
  <c r="G15" i="24"/>
  <c r="G13" i="23"/>
  <c r="G13" i="24"/>
  <c r="G12" i="13"/>
  <c r="G16" i="13"/>
  <c r="G14" i="13"/>
  <c r="G22" i="23" l="1"/>
  <c r="G18" i="23"/>
  <c r="G16" i="23" l="1"/>
  <c r="G17" i="23"/>
  <c r="G19" i="23"/>
  <c r="G20" i="23"/>
  <c r="G21" i="23"/>
  <c r="G15" i="23"/>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45" i="1"/>
  <c r="G46" i="1"/>
  <c r="G47" i="1"/>
  <c r="G39" i="1"/>
  <c r="G40" i="1"/>
  <c r="G41" i="1"/>
  <c r="G42" i="1"/>
  <c r="G43" i="1"/>
  <c r="G44" i="1"/>
  <c r="G33" i="1"/>
  <c r="G34" i="1"/>
  <c r="G35" i="1"/>
  <c r="G36" i="1"/>
  <c r="G37" i="1"/>
  <c r="G38" i="1"/>
  <c r="G27" i="1"/>
  <c r="G28" i="1"/>
  <c r="G29" i="1"/>
  <c r="G30" i="1"/>
  <c r="G31" i="1"/>
  <c r="G32" i="1"/>
  <c r="G23" i="1"/>
  <c r="G24" i="1"/>
  <c r="G25" i="1"/>
  <c r="G26" i="1"/>
  <c r="G20" i="1"/>
  <c r="G21" i="1"/>
  <c r="G22" i="1"/>
  <c r="G17" i="1"/>
  <c r="G18" i="1"/>
  <c r="G19" i="1"/>
  <c r="G16" i="1"/>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15" i="12"/>
  <c r="G44" i="21"/>
  <c r="F18" i="18" l="1"/>
  <c r="F19" i="18"/>
  <c r="F20" i="18"/>
  <c r="F21" i="18"/>
  <c r="F22" i="18"/>
  <c r="F24" i="18"/>
  <c r="F25" i="18"/>
  <c r="F26" i="18"/>
  <c r="F27" i="18"/>
  <c r="F28" i="18"/>
  <c r="F29" i="18"/>
  <c r="F31" i="18"/>
  <c r="F32" i="18"/>
  <c r="F33" i="18"/>
  <c r="F35" i="18"/>
  <c r="F36" i="18"/>
  <c r="F37" i="18"/>
  <c r="F38" i="18"/>
  <c r="F39" i="18"/>
  <c r="F43" i="18"/>
  <c r="F44" i="18"/>
  <c r="F45" i="18"/>
  <c r="F46" i="18"/>
  <c r="F47" i="18"/>
  <c r="F17" i="18"/>
  <c r="G16" i="14"/>
  <c r="G49" i="21"/>
  <c r="G50" i="21"/>
  <c r="G40" i="21"/>
  <c r="G41" i="21"/>
  <c r="G42" i="21"/>
  <c r="G43" i="21"/>
  <c r="G45" i="21"/>
  <c r="G46" i="21"/>
  <c r="G47" i="21"/>
  <c r="G48" i="21"/>
  <c r="G39" i="21"/>
  <c r="G34" i="21"/>
  <c r="G35" i="21"/>
  <c r="G36" i="21"/>
  <c r="G37" i="21"/>
  <c r="G27" i="21"/>
  <c r="G28" i="21"/>
  <c r="G29" i="21"/>
  <c r="G30" i="21"/>
  <c r="G31" i="21"/>
  <c r="G32" i="21"/>
  <c r="G33" i="21"/>
  <c r="G26" i="21"/>
  <c r="G16" i="21"/>
  <c r="G17" i="21"/>
  <c r="G18" i="21"/>
  <c r="G19" i="21"/>
  <c r="G20" i="21"/>
  <c r="G21" i="21"/>
  <c r="G22" i="21"/>
  <c r="G23" i="21"/>
  <c r="G24" i="21"/>
  <c r="G15" i="21"/>
  <c r="G16" i="3"/>
  <c r="G17" i="3"/>
  <c r="G18" i="3"/>
  <c r="G19" i="3"/>
  <c r="G20" i="3"/>
  <c r="G21" i="3"/>
  <c r="G22" i="3"/>
  <c r="G23" i="3"/>
  <c r="G24" i="3"/>
  <c r="G25" i="3"/>
  <c r="G26" i="3"/>
  <c r="G27" i="3"/>
  <c r="G28" i="3"/>
  <c r="G29" i="3"/>
  <c r="G30" i="3"/>
  <c r="G31" i="3"/>
  <c r="G32" i="3"/>
  <c r="G33" i="3"/>
  <c r="G34" i="3"/>
  <c r="G36" i="3"/>
  <c r="G37" i="3"/>
  <c r="G38" i="3"/>
  <c r="G39" i="3"/>
  <c r="G40" i="3"/>
  <c r="G41" i="3"/>
  <c r="G42" i="3"/>
  <c r="G43" i="3"/>
  <c r="G44" i="3"/>
  <c r="G45" i="3"/>
  <c r="G46" i="3"/>
  <c r="G47" i="3"/>
  <c r="G48" i="3"/>
  <c r="G49" i="3"/>
  <c r="G50" i="3"/>
  <c r="G51" i="3"/>
  <c r="G52" i="3"/>
  <c r="G53" i="3"/>
  <c r="G54" i="3"/>
  <c r="G55" i="3"/>
  <c r="G57" i="3"/>
  <c r="G58" i="3"/>
  <c r="G59" i="3"/>
  <c r="G60" i="3"/>
  <c r="G61" i="3"/>
  <c r="G62" i="3"/>
  <c r="G63" i="3"/>
  <c r="G64" i="3"/>
  <c r="G65" i="3"/>
  <c r="G66" i="3"/>
  <c r="G67" i="3"/>
  <c r="G68" i="3"/>
  <c r="G69" i="3"/>
  <c r="G70" i="3"/>
  <c r="G71" i="3"/>
  <c r="G72" i="3"/>
  <c r="G73" i="3"/>
  <c r="G74" i="3"/>
  <c r="G75" i="3"/>
  <c r="G76" i="3"/>
  <c r="G78" i="3"/>
  <c r="G79" i="3"/>
  <c r="G80" i="3"/>
  <c r="G81" i="3"/>
  <c r="G82" i="3"/>
  <c r="G83" i="3"/>
  <c r="G84" i="3"/>
  <c r="G85" i="3"/>
  <c r="G86" i="3"/>
  <c r="G87" i="3"/>
  <c r="G88" i="3"/>
  <c r="G89" i="3"/>
  <c r="G90" i="3"/>
  <c r="G91" i="3"/>
  <c r="G92" i="3"/>
  <c r="G93" i="3"/>
  <c r="G94" i="3"/>
  <c r="G95" i="3"/>
  <c r="G96" i="3"/>
  <c r="G97" i="3"/>
  <c r="G15" i="3"/>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46" i="20"/>
  <c r="G47" i="20"/>
  <c r="G48" i="20"/>
  <c r="G49" i="20"/>
  <c r="G50" i="20"/>
  <c r="G43" i="20"/>
  <c r="G44" i="20"/>
  <c r="G45" i="20"/>
  <c r="G40" i="20"/>
  <c r="G41" i="20"/>
  <c r="G42" i="20"/>
  <c r="G37" i="20"/>
  <c r="G38" i="20"/>
  <c r="G39" i="20"/>
  <c r="G34" i="20"/>
  <c r="G35" i="20"/>
  <c r="G36" i="20"/>
  <c r="G31" i="20"/>
  <c r="G32" i="20"/>
  <c r="G33" i="20"/>
  <c r="G28" i="20"/>
  <c r="G29" i="20"/>
  <c r="G30" i="20"/>
  <c r="G25" i="20"/>
  <c r="G26" i="20"/>
  <c r="G27" i="20"/>
  <c r="G22" i="20"/>
  <c r="G23" i="20"/>
  <c r="G24" i="20"/>
  <c r="G19" i="20"/>
  <c r="G20" i="20"/>
  <c r="G21" i="20"/>
  <c r="G17" i="20"/>
  <c r="G18" i="20"/>
  <c r="G16" i="20"/>
  <c r="F14" i="19"/>
  <c r="G15" i="13"/>
  <c r="G17" i="13"/>
  <c r="G18" i="13"/>
  <c r="G19" i="13"/>
  <c r="G13" i="21"/>
  <c r="F15" i="18"/>
  <c r="G14" i="14"/>
  <c r="G13" i="3"/>
  <c r="G13" i="20"/>
  <c r="G15" i="14"/>
  <c r="G17" i="14"/>
  <c r="G18" i="14"/>
  <c r="G19" i="14"/>
  <c r="G20" i="14"/>
  <c r="G15" i="15"/>
  <c r="G16" i="15"/>
  <c r="G17" i="15"/>
  <c r="G18" i="15"/>
  <c r="G19" i="15"/>
  <c r="G20" i="15"/>
  <c r="G21" i="15"/>
  <c r="G22" i="15"/>
  <c r="G23" i="15"/>
  <c r="G24" i="15"/>
  <c r="G25" i="15"/>
  <c r="G26" i="15"/>
  <c r="G27" i="15"/>
  <c r="G28" i="15"/>
  <c r="G29" i="15"/>
  <c r="G30" i="15"/>
  <c r="G31" i="15"/>
  <c r="G32" i="15"/>
  <c r="G33" i="15"/>
  <c r="G34" i="15"/>
  <c r="G35" i="15"/>
  <c r="G36" i="15"/>
  <c r="G37" i="15"/>
</calcChain>
</file>

<file path=xl/sharedStrings.xml><?xml version="1.0" encoding="utf-8"?>
<sst xmlns="http://schemas.openxmlformats.org/spreadsheetml/2006/main" count="5207" uniqueCount="3129">
  <si>
    <t>СКСУЧ-12/5/18-4С</t>
  </si>
  <si>
    <t>СКСУЧ-6/5/18-4С</t>
  </si>
  <si>
    <t>СКСУЧ-12/5/18-4П</t>
  </si>
  <si>
    <t>СКСУЧ-15/7/18-4П</t>
  </si>
  <si>
    <t>Артикул</t>
  </si>
  <si>
    <t>СТППЧ-12/7-С</t>
  </si>
  <si>
    <t>СТППЧ-13/6-С</t>
  </si>
  <si>
    <t>ПКЧ-10/3-С</t>
  </si>
  <si>
    <t>ПКЧ-10/4-С</t>
  </si>
  <si>
    <t>ПКЧ-11/3-С</t>
  </si>
  <si>
    <t>ПКЧ-11/4-С</t>
  </si>
  <si>
    <t>ПКЧ-12/3-П</t>
  </si>
  <si>
    <t>ПКЧ-12/3-С</t>
  </si>
  <si>
    <t>ПКЧ-12/4-С</t>
  </si>
  <si>
    <t>ПКЧ-13/3-С</t>
  </si>
  <si>
    <t>ПКЧ-13/4-С</t>
  </si>
  <si>
    <t>ПКЧ-14/3-С</t>
  </si>
  <si>
    <t>ПКЧ-14/4-С</t>
  </si>
  <si>
    <t>ПКЧ-15/3-С</t>
  </si>
  <si>
    <t>ПКЧ-15/4-С</t>
  </si>
  <si>
    <t>ПКЧ-2-12/3-П</t>
  </si>
  <si>
    <t>ПКЧ-2-12/3-С</t>
  </si>
  <si>
    <t>ПКЧ-6/3-С</t>
  </si>
  <si>
    <t>ПКЧ-6/4-С</t>
  </si>
  <si>
    <t>ПКЧ-7/3-С</t>
  </si>
  <si>
    <t>ПКЧ-7/4-С</t>
  </si>
  <si>
    <t>ПКЧ-8/3-С</t>
  </si>
  <si>
    <t>ПКЧ-8/4-С</t>
  </si>
  <si>
    <t>ПКЧ-9/3-С</t>
  </si>
  <si>
    <t>ПКЧ-9/4-С</t>
  </si>
  <si>
    <t>ПКЧ-2-10/3-П</t>
  </si>
  <si>
    <t>ПКЧ-2-10/4-П</t>
  </si>
  <si>
    <t>ПКЧ-2-11/3-П</t>
  </si>
  <si>
    <t>ПКЧ-2-11/4-П</t>
  </si>
  <si>
    <t>ПКЧ-2-12/4-П</t>
  </si>
  <si>
    <t>ПКЧ-2-13/3-П</t>
  </si>
  <si>
    <t>ПКЧ-2-13/4-П</t>
  </si>
  <si>
    <t>ПКЧ-2-14/3-П</t>
  </si>
  <si>
    <t>ПКЧ-2-14/4-П</t>
  </si>
  <si>
    <t>ПКЧ-2-15/3-П</t>
  </si>
  <si>
    <t>ПКЧ-2-15/4-П</t>
  </si>
  <si>
    <t>ПКЧ-2-6/3-П</t>
  </si>
  <si>
    <t>ПКЧ-2-6/4-П</t>
  </si>
  <si>
    <t>ПКЧ-2-7/3-П</t>
  </si>
  <si>
    <t>ПКЧ-2-7/4-П</t>
  </si>
  <si>
    <t>ПКЧ-2-8/3-П</t>
  </si>
  <si>
    <t>ПКЧ-2-8/4-П</t>
  </si>
  <si>
    <t>ПКЧ-2-9/3-П</t>
  </si>
  <si>
    <t>ПКЧ-2-9/4-П</t>
  </si>
  <si>
    <t>ПКЧ-2-10/3-С</t>
  </si>
  <si>
    <t>ПКЧ-2-10/4-С</t>
  </si>
  <si>
    <t>ПКЧ-2-11/3-С</t>
  </si>
  <si>
    <t>ПКЧ-2-11/4-С</t>
  </si>
  <si>
    <t>ПКЧ-2-12/4-С</t>
  </si>
  <si>
    <t>ПКЧ-2-13/3-С</t>
  </si>
  <si>
    <t>ПКЧ-2-13/4-С</t>
  </si>
  <si>
    <t>ПКЧ-2-14/3-С</t>
  </si>
  <si>
    <t>ПКЧ-2-14/4-С</t>
  </si>
  <si>
    <t>ПКЧ-2-15/3-С</t>
  </si>
  <si>
    <t>ПКЧ-2-15/4-С</t>
  </si>
  <si>
    <t>ПКЧ-2-6/3-С</t>
  </si>
  <si>
    <t>ПКЧ-2-6/4-С</t>
  </si>
  <si>
    <t>ПКЧ-2-7/3-С</t>
  </si>
  <si>
    <t>ПКЧ-2-7/4-С</t>
  </si>
  <si>
    <t>ПКЧ-2-8/3-С</t>
  </si>
  <si>
    <t>ПКЧ-2-8/4-С</t>
  </si>
  <si>
    <t>ПКЧ-2-9/3-С</t>
  </si>
  <si>
    <t>ПКЧ-2-9/4-С</t>
  </si>
  <si>
    <t>ПКЧ-10/3-П</t>
  </si>
  <si>
    <t>ПКЧ-10/4-П</t>
  </si>
  <si>
    <t>ПКЧ-11/3-П</t>
  </si>
  <si>
    <t>ПКЧ-11/4-П</t>
  </si>
  <si>
    <t>ПКЧ-12/4-П</t>
  </si>
  <si>
    <t>ПКЧ-13/3-П</t>
  </si>
  <si>
    <t>ПКЧ-13/4-П</t>
  </si>
  <si>
    <t>ПКЧ-14/3-П</t>
  </si>
  <si>
    <t>ПКЧ-14/4-П</t>
  </si>
  <si>
    <t>ПКЧ-15/3-П</t>
  </si>
  <si>
    <t>ПКЧ-15/4-П</t>
  </si>
  <si>
    <t>ПКЧ-6/3-П</t>
  </si>
  <si>
    <t>ПКЧ-6/4-П</t>
  </si>
  <si>
    <t>ПКЧ-7/3-П</t>
  </si>
  <si>
    <t>ПКЧ-7/4-П</t>
  </si>
  <si>
    <t>ПКЧ-8/3-П</t>
  </si>
  <si>
    <t>ПКЧ-8/4-П</t>
  </si>
  <si>
    <t>ПКЧ-9/3-П</t>
  </si>
  <si>
    <t>ПКЧ-9/4-П</t>
  </si>
  <si>
    <t>СКСУЧ-10/5/18-4П</t>
  </si>
  <si>
    <t>СКСУЧ-10/5/18-4С</t>
  </si>
  <si>
    <t>СКСУЧ-10/6/18-4П</t>
  </si>
  <si>
    <t>СКСУЧ-10/6/18-4С</t>
  </si>
  <si>
    <t>СКСУЧ-10/7/18-4П</t>
  </si>
  <si>
    <t>СКСУЧ-10/7/18-4С</t>
  </si>
  <si>
    <t>СКСУЧ-11/5/18-4П</t>
  </si>
  <si>
    <t>СКСУЧ-11/5/18-4С</t>
  </si>
  <si>
    <t>СКСУЧ-11/6/18-4П</t>
  </si>
  <si>
    <t>СКСУЧ-11/6/18-4С</t>
  </si>
  <si>
    <t>СКСУЧ-11/7/18-4П</t>
  </si>
  <si>
    <t>СКСУЧ-11/7/18-4С</t>
  </si>
  <si>
    <t>СКСУЧ-12/6/18-4П</t>
  </si>
  <si>
    <t>СКСУЧ-12/6/18-4С</t>
  </si>
  <si>
    <t>СКСУЧ-12/7/18-4П</t>
  </si>
  <si>
    <t>СКСУЧ-12/7/18-4С</t>
  </si>
  <si>
    <t>СКСУЧ-13/5/18-4П</t>
  </si>
  <si>
    <t>СКСУЧ-13/5/18-4С</t>
  </si>
  <si>
    <t>СКСУЧ-13/6/18-4П</t>
  </si>
  <si>
    <t>СКСУЧ-13/6/18-4С</t>
  </si>
  <si>
    <t>СКСУЧ-13/7/18-4П</t>
  </si>
  <si>
    <t>СКСУЧ-13/7/18-4С</t>
  </si>
  <si>
    <t>СКСУЧ-14/5/18-4П</t>
  </si>
  <si>
    <t>СКСУЧ-14/5/18-4С</t>
  </si>
  <si>
    <t>СКСУЧ-14/6/18-4П</t>
  </si>
  <si>
    <t>СКСУЧ-14/6/18-4С</t>
  </si>
  <si>
    <t>СКСУЧ-14/7/18-4П</t>
  </si>
  <si>
    <t>СКСУЧ-14/7/18-4С</t>
  </si>
  <si>
    <t>СКСУЧ-15/5/18-4П</t>
  </si>
  <si>
    <t>СКСУЧ-15/5/18-4С</t>
  </si>
  <si>
    <t>СКСУЧ-15/6/18-4П</t>
  </si>
  <si>
    <t>СКСУЧ-15/6/18-4С</t>
  </si>
  <si>
    <t>СКСУЧ-15/7/18-4С</t>
  </si>
  <si>
    <t>СКСУЧ-16/5/18-4П</t>
  </si>
  <si>
    <t>СКСУЧ-16/5/18-4С</t>
  </si>
  <si>
    <t>СКСУЧ-16/6/18-4П</t>
  </si>
  <si>
    <t>СКСУЧ-16/6/18-4С</t>
  </si>
  <si>
    <t>СКСУЧ-16/7/18-4П</t>
  </si>
  <si>
    <t>СКСУЧ-16/7/18-4С</t>
  </si>
  <si>
    <t>СКСУЧ-17/5/18-4П</t>
  </si>
  <si>
    <t>СКСУЧ-17/5/18-4С</t>
  </si>
  <si>
    <t>СКСУЧ-17/6/18-4П</t>
  </si>
  <si>
    <t>СКСУЧ-17/6/18-4С</t>
  </si>
  <si>
    <t>СКСУЧ-17/7/18-4П</t>
  </si>
  <si>
    <t>СКСУЧ-17/7/18-4С</t>
  </si>
  <si>
    <t>СКСУЧ-18/5/18-4П</t>
  </si>
  <si>
    <t>СКСУЧ-18/5/18-4С</t>
  </si>
  <si>
    <t>СКСУЧ-18/6/18-4П</t>
  </si>
  <si>
    <t>СКСУЧ-18/6/18-4С</t>
  </si>
  <si>
    <t>СКСУЧ-18/7/18-4П</t>
  </si>
  <si>
    <t>СКСУЧ-18/7/18-4С</t>
  </si>
  <si>
    <t>СКСУЧ-19/5/18-4П</t>
  </si>
  <si>
    <t>СКСУЧ-19/5/18-4С</t>
  </si>
  <si>
    <t>СКСУЧ-19/6/18-4П</t>
  </si>
  <si>
    <t>СКСУЧ-19/6/18-4С</t>
  </si>
  <si>
    <t>СКСУЧ-19/7/18-4П</t>
  </si>
  <si>
    <t>СКСУЧ-19/7/18-4С</t>
  </si>
  <si>
    <t>СКСУЧ-20/5/18-4П</t>
  </si>
  <si>
    <t>СКСУЧ-20/5/18-4С</t>
  </si>
  <si>
    <t>СКСУЧ-20/6/18-4П</t>
  </si>
  <si>
    <t>СКСУЧ-20/6/18-4С</t>
  </si>
  <si>
    <t>СКСУЧ-20/7/18-4П</t>
  </si>
  <si>
    <t>СКСУЧ-20/7/18-4С</t>
  </si>
  <si>
    <t>СКСУЧ-6/5/18-4П</t>
  </si>
  <si>
    <t>СКСУЧ-6/6/18-4П</t>
  </si>
  <si>
    <t>СКСУЧ-6/6/18-4С</t>
  </si>
  <si>
    <t>СКСУЧ-6/7/18-4П</t>
  </si>
  <si>
    <t>СКСУЧ-6/7/18-4С</t>
  </si>
  <si>
    <t>СКСУЧ-7/5/18-4П</t>
  </si>
  <si>
    <t>СКСУЧ-7/5/18-4С</t>
  </si>
  <si>
    <t>СКСУЧ-7/6/18-4П</t>
  </si>
  <si>
    <t>СКСУЧ-7/6/18-4С</t>
  </si>
  <si>
    <t>СКСУЧ-7/7/18-4П</t>
  </si>
  <si>
    <t>СКСУЧ-7/7/18-4С</t>
  </si>
  <si>
    <t>СКСУЧ-8/5/18-4П</t>
  </si>
  <si>
    <t>СКСУЧ-8/5/18-4С</t>
  </si>
  <si>
    <t>СКСУЧ-8/6/18-4П</t>
  </si>
  <si>
    <t>СКСУЧ-8/6/18-4С</t>
  </si>
  <si>
    <t>СКСУЧ-8/7/18-4П</t>
  </si>
  <si>
    <t>СКСУЧ-8/7/18-4С</t>
  </si>
  <si>
    <t>СКСУЧ-9/5/18-4П</t>
  </si>
  <si>
    <t>СКСУЧ-9/5/18-4С</t>
  </si>
  <si>
    <t>СКСУЧ-9/6/18-4П</t>
  </si>
  <si>
    <t>СКСУЧ-9/6/18-4С</t>
  </si>
  <si>
    <t>СКСУЧ-9/7/18-4П</t>
  </si>
  <si>
    <t>СКСУЧ-9/7/18-4С</t>
  </si>
  <si>
    <t>СТППЧ-10/6-С</t>
  </si>
  <si>
    <t>СТППЧ-10/7-С</t>
  </si>
  <si>
    <t>СТППЧ-11/6-С</t>
  </si>
  <si>
    <t>СТППЧ-11/7-С</t>
  </si>
  <si>
    <t>СТППЧ-12/6-С</t>
  </si>
  <si>
    <t>СТППЧ-13/7-С</t>
  </si>
  <si>
    <t>СТППЧ-14/6-С</t>
  </si>
  <si>
    <t>СТППЧ-14/7-С</t>
  </si>
  <si>
    <t>СТППЧ-15/6-С</t>
  </si>
  <si>
    <t>СТППЧ-15/7-С</t>
  </si>
  <si>
    <t>СТППЧ-16/6-С</t>
  </si>
  <si>
    <t>СТППЧ-16/7-С</t>
  </si>
  <si>
    <t>СТППЧ-17/6-С</t>
  </si>
  <si>
    <t>СТППЧ-17/7-С</t>
  </si>
  <si>
    <t>СТППЧ-18/6-С</t>
  </si>
  <si>
    <t>СТППЧ-18/7-С</t>
  </si>
  <si>
    <t>СТППЧ-19/6-С</t>
  </si>
  <si>
    <t>СТППЧ-19/7-С</t>
  </si>
  <si>
    <t>СТППЧ-20/6-С</t>
  </si>
  <si>
    <t>СТППЧ-20/7-С</t>
  </si>
  <si>
    <t>СТППЧ-4/6-С</t>
  </si>
  <si>
    <t>СТППЧ-4/7-С</t>
  </si>
  <si>
    <t>СТППЧ-5/6-С</t>
  </si>
  <si>
    <t>СТППЧ-5/7-С</t>
  </si>
  <si>
    <t>СТППЧ-6/6-С</t>
  </si>
  <si>
    <t>СТППЧ-6/7-С</t>
  </si>
  <si>
    <t>СТППЧ-7/6-С</t>
  </si>
  <si>
    <t>СТППЧ-7/7-С</t>
  </si>
  <si>
    <t>СТППЧ-8/6-С</t>
  </si>
  <si>
    <t>СТППЧ-8/7-С</t>
  </si>
  <si>
    <t>СТППЧ-9/6-С</t>
  </si>
  <si>
    <t>СТППЧ-9/7-С</t>
  </si>
  <si>
    <t>СКСУЧ-10/4/18-4П</t>
  </si>
  <si>
    <t>СКСУЧ-10/4/18-4С</t>
  </si>
  <si>
    <t>СКСУЧ-11/4/18-4П</t>
  </si>
  <si>
    <t>СКСУЧ-11/4/18-4С</t>
  </si>
  <si>
    <t>СКСУЧ-12/4/18-4П</t>
  </si>
  <si>
    <t>СКСУЧ-12/4/18-4С</t>
  </si>
  <si>
    <t>СКСУЧ-13/4/18-4П</t>
  </si>
  <si>
    <t>СКСУЧ-13/4/18-4С</t>
  </si>
  <si>
    <t>СКСУЧ-14/4/18-4П</t>
  </si>
  <si>
    <t>СКСУЧ-14/4/18-4С</t>
  </si>
  <si>
    <t>СКСУЧ-15/4/18-4П</t>
  </si>
  <si>
    <t>СКСУЧ-15/4/18-4С</t>
  </si>
  <si>
    <t>СКСУЧ-16/4/18-4П</t>
  </si>
  <si>
    <t>СКСУЧ-16/4/18-4С</t>
  </si>
  <si>
    <t>СКСУЧ-17/4/18-4П</t>
  </si>
  <si>
    <t>СКСУЧ-17/4/18-4С</t>
  </si>
  <si>
    <t>СКСУЧ-18/4/18-4П</t>
  </si>
  <si>
    <t>СКСУЧ-18/4/18-4С</t>
  </si>
  <si>
    <t>СКСУЧ-19/4/18-4П</t>
  </si>
  <si>
    <t>СКСУЧ-19/4/18-4С</t>
  </si>
  <si>
    <t>СКСУЧ-20/4/18-4П</t>
  </si>
  <si>
    <t>СКСУЧ-20/4/18-4С</t>
  </si>
  <si>
    <t>СКСУЧ-6/4/18-4П</t>
  </si>
  <si>
    <t>СКСУЧ-6/4/18-4С</t>
  </si>
  <si>
    <t>СКСУЧ-7/4/18-4П</t>
  </si>
  <si>
    <t>СКСУЧ-7/4/18-4С</t>
  </si>
  <si>
    <t>СКСУЧ-8/4/18-4П</t>
  </si>
  <si>
    <t>СКСУЧ-8/4/18-4С</t>
  </si>
  <si>
    <t>СКСУЧ-9/4/18-4П</t>
  </si>
  <si>
    <t>СКСУЧ-9/4/18-4С</t>
  </si>
  <si>
    <t xml:space="preserve">Наименование </t>
  </si>
  <si>
    <t>*Цена не учитывает стоимость логистических услуг</t>
  </si>
  <si>
    <t xml:space="preserve">Стеллажи кухонные </t>
  </si>
  <si>
    <t>Стеллаж кухонный многоцелевой 1000х400х1800 перфорированная полка, стойки из уголков</t>
  </si>
  <si>
    <t>Стеллаж кухонный многоцелевой 1000х400х1800 сплошная полка, стойки из уголков</t>
  </si>
  <si>
    <t>Стеллаж кухонный многоцелевой 1000х500х1800 перфорированная полка, стойки из уголков</t>
  </si>
  <si>
    <t>Стеллаж кухонный многоцелевой 1000х500х1800 сплошная полка, стойки из уголков</t>
  </si>
  <si>
    <t>Стеллаж кухонный многоцелевой 1000х600х1800 перфорированная полка, стойки из уголков</t>
  </si>
  <si>
    <t>Стеллаж кухонный многоцелевой 1000х600х1800 сплошная полка, стойки из уголков</t>
  </si>
  <si>
    <t>Стеллаж кухонный многоцелевой 1000х700х1800 перфорированная полка, стойки из уголков</t>
  </si>
  <si>
    <t>Стеллаж кухонный многоцелевой 1000х700х1800 сплошная полка, стойки из уголков</t>
  </si>
  <si>
    <t>Стеллаж кухонный многоцелевой 1100х400х1800 перфорированная полка, стойки из уголков</t>
  </si>
  <si>
    <t>Стеллаж кухонный многоцелевой 1100х400х1800 сплошная полка, стойки из уголков</t>
  </si>
  <si>
    <t>Стеллаж кухонный многоцелевой 1100х500х1800 перфорированная полка, стойки из уголков</t>
  </si>
  <si>
    <t>Стеллаж кухонный многоцелевой 1100х500х1800 сплошная полка, стойки из уголков</t>
  </si>
  <si>
    <t>Стеллаж кухонный многоцелевой 1100х600х1800 перфорированная полка, стойки из уголков</t>
  </si>
  <si>
    <t>Стеллаж кухонный многоцелевой 1100х600х1800 сплошная полка, стойки из уголков</t>
  </si>
  <si>
    <t>Стеллаж кухонный многоцелевой 1100х700х1800 перфорированная полка, стойки из уголков</t>
  </si>
  <si>
    <t>Стеллаж кухонный многоцелевой 1100х700х1800 сплошная полка, стойки из уголков</t>
  </si>
  <si>
    <t>Стеллаж кухонный многоцелевой 1200х400х1800 перфорированная полка, стойки из уголков</t>
  </si>
  <si>
    <t>Стеллаж кухонный многоцелевой 1200х400х1800 сплошная полка, стойки из уголков</t>
  </si>
  <si>
    <t>Стеллаж кухонный многоцелевой 1200х500х1800 перфорированная полка, стойки из уголков</t>
  </si>
  <si>
    <t>Стеллаж кухонный многоцелевой 1200х500х1800 сплошная полка, стойки из уголков</t>
  </si>
  <si>
    <t>Стеллаж кухонный многоцелевой 1200х600х1800 перфорированная полка, стойки из уголков</t>
  </si>
  <si>
    <t>Стеллаж кухонный многоцелевой 1200х600х1800 сплошная полка, стойки из уголков</t>
  </si>
  <si>
    <t>Стеллаж кухонный многоцелевой 1200х700х1800 перфорированная полка, стойки из уголков</t>
  </si>
  <si>
    <t>Стеллаж кухонный многоцелевой 1200х700х1800 сплошная полка, стойки из уголков</t>
  </si>
  <si>
    <t>Стеллаж кухонный многоцелевой 1300х400х1800 перфорированная полка, стойки из уголков</t>
  </si>
  <si>
    <t>Стеллаж кухонный многоцелевой 1300х400х1800 сплошная полка, стойки из уголков</t>
  </si>
  <si>
    <t>Стеллаж кухонный многоцелевой 1300х500х1800 перфорированная полка, стойки из уголков</t>
  </si>
  <si>
    <t>Стеллаж кухонный многоцелевой 1300х500х1800 сплошная полка, стойки из уголков</t>
  </si>
  <si>
    <t>Стеллаж кухонный многоцелевой 1300х600х1800 перфорированная полка, стойки из уголков</t>
  </si>
  <si>
    <t>Стеллаж кухонный многоцелевой 1300х600х1800 сплошная полка, стойки из уголков</t>
  </si>
  <si>
    <t>Стеллаж кухонный многоцелевой 1300х700х1800 перфорированная полка, стойки из уголков</t>
  </si>
  <si>
    <t>Стеллаж кухонный многоцелевой 1300х700х1800 сплошная полка, стойки из уголков</t>
  </si>
  <si>
    <t>Стеллаж кухонный многоцелевой 1400х400х1800 перфорированная полка, стойки из уголков</t>
  </si>
  <si>
    <t>Стеллаж кухонный многоцелевой 1400х400х1800 сплошная полка, стойки из уголков</t>
  </si>
  <si>
    <t>Стеллаж кухонный многоцелевой 1400х500х1800 перфорированная полка, стойки из уголков</t>
  </si>
  <si>
    <t>Стеллаж кухонный многоцелевой 1400х500х1800 сплошная полка, стойки из уголков</t>
  </si>
  <si>
    <t>Стеллаж кухонный многоцелевой 1400х600х1800 перфорированная полка, стойки из уголков</t>
  </si>
  <si>
    <t>Стеллаж кухонный многоцелевой 1400х600х1800 сплошная полка, стойки из уголков</t>
  </si>
  <si>
    <t>Стеллаж кухонный многоцелевой 1400х700х1800 перфорированная полка, стойки из уголков</t>
  </si>
  <si>
    <t>Стеллаж кухонный многоцелевой 1400х700х1800 сплошная полка, стойки из уголков</t>
  </si>
  <si>
    <t>Стеллаж кухонный многоцелевой 1500х400х1800 перфорированная полка, стойки из уголков</t>
  </si>
  <si>
    <t>Стеллаж кухонный многоцелевой 1500х400х1800 сплошная полка, стойки из уголков</t>
  </si>
  <si>
    <t>Стеллаж кухонный многоцелевой 1500х500х1800 перфорированная полка, стойки из уголков</t>
  </si>
  <si>
    <t>Стеллаж кухонный многоцелевой 1500х500х1800 сплошная полка, стойки из уголков</t>
  </si>
  <si>
    <t>Стеллаж кухонный многоцелевой 1500х600х1800 перфорированная полка, стойки из уголков</t>
  </si>
  <si>
    <t>Стеллаж кухонный многоцелевой 1500х600х1800 сплошная полка, стойки из уголков</t>
  </si>
  <si>
    <t>Стеллаж кухонный многоцелевой 1500х700х1800 перфорированная полка, стойки из уголков</t>
  </si>
  <si>
    <t>Стеллаж кухонный многоцелевой 1500х700х1800 сплошная полка, стойки из уголков</t>
  </si>
  <si>
    <t>Стеллаж кухонный многоцелевой 1600х400х1800 перфорированная полка, стойки из уголков</t>
  </si>
  <si>
    <t>Стеллаж кухонный многоцелевой 1600х400х1800 сплошная полка, стойки из уголков</t>
  </si>
  <si>
    <t>Стеллаж кухонный многоцелевой 1600х500х1800 перфорированная полка, стойки из уголков</t>
  </si>
  <si>
    <t>Стеллаж кухонный многоцелевой 1600х500х1800 сплошная полка, стойки из уголков</t>
  </si>
  <si>
    <t>Стеллаж кухонный многоцелевой 1600х600х1800 перфорированная полка, стойки из уголков</t>
  </si>
  <si>
    <t>Стеллаж кухонный многоцелевой 1600х600х1800 сплошная полка, стойки из уголков</t>
  </si>
  <si>
    <t>Стеллаж кухонный многоцелевой 1600х700х1800 перфорированная полка, стойки из уголков</t>
  </si>
  <si>
    <t>Стеллаж кухонный многоцелевой 1600х700х1800 сплошная полка, стойки из уголков</t>
  </si>
  <si>
    <t>Стеллаж кухонный многоцелевой 1700х400х1800 перфорированная полка, стойки из уголков</t>
  </si>
  <si>
    <t>Стеллаж кухонный многоцелевой 1700х400х1800 сплошная полка, стойки из уголков</t>
  </si>
  <si>
    <t>Стеллаж кухонный многоцелевой 1700х500х1800 перфорированная полка, стойки из уголков</t>
  </si>
  <si>
    <t>Стеллаж кухонный многоцелевой 1700х500х1800 сплошная полка, стойки из уголков</t>
  </si>
  <si>
    <t>Стеллаж кухонный многоцелевой 1700х600х1800 перфорированная полка, стойки из уголков</t>
  </si>
  <si>
    <t>Стеллаж кухонный многоцелевой 1700х600х1800 сплошная полка, стойки из уголков</t>
  </si>
  <si>
    <t>Стеллаж кухонный многоцелевой 1700х700х1800 перфорированная полка, стойки из уголков</t>
  </si>
  <si>
    <t>Стеллаж кухонный многоцелевой 1700х700х1800 сплошная полка, стойки из уголков</t>
  </si>
  <si>
    <t>Стеллаж кухонный многоцелевой 1800х400х1800 перфорированная полка, стойки из уголков</t>
  </si>
  <si>
    <t>Стеллаж кухонный многоцелевой 1800х400х1800 сплошная полка, стойки из уголков</t>
  </si>
  <si>
    <t>Стеллаж кухонный многоцелевой 1800х500х1800 перфорированная полка, стойки из уголков</t>
  </si>
  <si>
    <t>Стеллаж кухонный многоцелевой 1800х500х1800 сплошная полка, стойки из уголков</t>
  </si>
  <si>
    <t>Стеллаж кухонный многоцелевой 1800х600х1800 перфорированная полка, стойки из уголков</t>
  </si>
  <si>
    <t>Стеллаж кухонный многоцелевой 1800х600х1800 сплошная полка, стойки из уголков</t>
  </si>
  <si>
    <t>Стеллаж кухонный многоцелевой 1800х700х1800 перфорированная полка, стойки из уголков</t>
  </si>
  <si>
    <t>Стеллаж кухонный многоцелевой 1800х700х1800 сплошная полка, стойки из уголков</t>
  </si>
  <si>
    <t>Стеллаж кухонный многоцелевой 1900х400х1800 перфорированная полка, стойки из уголков</t>
  </si>
  <si>
    <t>Стеллаж кухонный многоцелевой 1900х400х1800 сплошная полка, стойки из уголков</t>
  </si>
  <si>
    <t>Стеллаж кухонный многоцелевой 1900х500х1800 перфорированная полка, стойки из уголков</t>
  </si>
  <si>
    <t>Стеллаж кухонный многоцелевой 1900х500х1800 сплошная полка, стойки из уголков</t>
  </si>
  <si>
    <t>Стеллаж кухонный многоцелевой 1900х600х1800 перфорированная полка, стойки из уголков</t>
  </si>
  <si>
    <t>Стеллаж кухонный многоцелевой 1900х600х1800 сплошная полка, стойки из уголков</t>
  </si>
  <si>
    <t>Стеллаж кухонный многоцелевой 1900х700х1800 перфорированная полка, стойки из уголков</t>
  </si>
  <si>
    <t>Стеллаж кухонный многоцелевой 1900х700х1800 сплошная полка, стойки из уголков</t>
  </si>
  <si>
    <t>Стеллаж кухонный многоцелевой 2000х400х1800 перфорированная полка, стойки из уголков</t>
  </si>
  <si>
    <t>Стеллаж кухонный многоцелевой 2000х400х1800 сплошная полка, стойки из уголков</t>
  </si>
  <si>
    <t>Стеллаж кухонный многоцелевой 2000х500х1800 перфорированная полка, стойки из уголков</t>
  </si>
  <si>
    <t>Стеллаж кухонный многоцелевой 2000х500х1800 сплошная полка, стойки из уголков</t>
  </si>
  <si>
    <t>Стеллаж кухонный многоцелевой 2000х600х1800 перфорированная полка, стойки из уголков</t>
  </si>
  <si>
    <t>Стеллаж кухонный многоцелевой 2000х600х1800 сплошная полка, стойки из уголков</t>
  </si>
  <si>
    <t>Стеллаж кухонный многоцелевой 2000х700х1800 перфорированная полка, стойки из уголков</t>
  </si>
  <si>
    <t>Стеллаж кухонный многоцелевой 2000х700х1800 сплошная полка, стойки из уголков</t>
  </si>
  <si>
    <t>Стеллаж кухонный многоцелевой 600х400х1800 перфорированная полка, стойки из уголков</t>
  </si>
  <si>
    <t>Стеллаж кухонный многоцелевой 600х400х1800 сплошная полка, стойки из уголков</t>
  </si>
  <si>
    <t>Стеллаж кухонный многоцелевой 600х500х1800 перфорированная полка, стойки из уголков</t>
  </si>
  <si>
    <t>Стеллаж кухонный многоцелевой 600х500х1800 сплошная полка, стойки из уголков</t>
  </si>
  <si>
    <t>Стеллаж кухонный многоцелевой 600х600х1800 перфорированная полка, стойки из уголков</t>
  </si>
  <si>
    <t>Стеллаж кухонный многоцелевой 600х600х1800 сплошная полка, стойки из уголков</t>
  </si>
  <si>
    <t>Стеллаж кухонный многоцелевой 600х700х1800 перфорированная полка, стойки из уголков</t>
  </si>
  <si>
    <t>Стеллаж кухонный многоцелевой 600х700х1800 сплошная полка, стойки из уголков</t>
  </si>
  <si>
    <t>Стеллаж кухонный многоцелевой 700х400х1800 перфорированная полка, стойки из уголков</t>
  </si>
  <si>
    <t>Стеллаж кухонный многоцелевой 700х400х1800 сплошная полка, стойки из уголков</t>
  </si>
  <si>
    <t>Стеллаж кухонный многоцелевой 700х500х1800 перфорированная полка, стойки из уголков</t>
  </si>
  <si>
    <t>Стеллаж кухонный многоцелевой 700х500х1800 сплошная полка, стойки из уголков</t>
  </si>
  <si>
    <t>Стеллаж кухонный многоцелевой 700х600х1800 перфорированная полка, стойки из уголков</t>
  </si>
  <si>
    <t>Стеллаж кухонный многоцелевой 700х600х1800 сплошная полка, стойки из уголков</t>
  </si>
  <si>
    <t>Стеллаж кухонный многоцелевой 700х700х1800 перфорированная полка, стойки из уголков</t>
  </si>
  <si>
    <t>Стеллаж кухонный многоцелевой 700х700х1800 сплошная полка, стойки из уголков</t>
  </si>
  <si>
    <t>Стеллаж кухонный многоцелевой 800х400х1800 перфорированная полка, стойки из уголков</t>
  </si>
  <si>
    <t>Стеллаж кухонный многоцелевой 800х400х1800 сплошная полка, стойки из уголков</t>
  </si>
  <si>
    <t>Стеллаж кухонный многоцелевой 800х500х1800 перфорированная полка, стойки из уголков</t>
  </si>
  <si>
    <t>Стеллаж кухонный многоцелевой 800х500х1800 сплошная полка, стойки из уголков</t>
  </si>
  <si>
    <t>Стеллаж кухонный многоцелевой 800х600х1800 перфорированная полка, стойки из уголков</t>
  </si>
  <si>
    <t>Стеллаж кухонный многоцелевой 800х600х1800 сплошная полка, стойки из уголков</t>
  </si>
  <si>
    <t>Стеллаж кухонный многоцелевой 800х700х1800 перфорированная полка, стойки из уголков</t>
  </si>
  <si>
    <t>Стеллаж кухонный многоцелевой 800х700х1800 сплошная полка, стойки из уголков</t>
  </si>
  <si>
    <t>Стеллаж кухонный многоцелевой 900х400х1800 перфорированная полка, стойки из уголков</t>
  </si>
  <si>
    <t>Стеллаж кухонный многоцелевой 900х400х1800 сплошная полка, стойки из уголков</t>
  </si>
  <si>
    <t>Стеллаж кухонный многоцелевой 900х500х1800 перфорированная полка, стойки из уголков</t>
  </si>
  <si>
    <t>Стеллаж кухонный многоцелевой 900х500х1800 сплошная полка, стойки из уголков</t>
  </si>
  <si>
    <t>Стеллаж кухонный многоцелевой 900х600х1800 перфорированная полка, стойки из уголков</t>
  </si>
  <si>
    <t>Стеллаж кухонный многоцелевой 900х600х1800 сплошная полка, стойки из уголков</t>
  </si>
  <si>
    <t>Стеллаж кухонный многоцелевой 900х700х1800 перфорированная полка, стойки из уголков</t>
  </si>
  <si>
    <t>Стеллаж кухонный многоцелевой 900х700х1800 сплошная полка, стойки из уголков</t>
  </si>
  <si>
    <t>Габаритные размеры, д*г*в</t>
  </si>
  <si>
    <t>Полка настенная перфорированная 1000х300</t>
  </si>
  <si>
    <t>Полка настенная перфорированная 1000х300 2-х ярусная</t>
  </si>
  <si>
    <t>Полка настенная перфорированная 1000х400</t>
  </si>
  <si>
    <t>Полка настенная перфорированная 1000х400 2-х ярусная</t>
  </si>
  <si>
    <t>Полка настенная перфорированная 1100х300</t>
  </si>
  <si>
    <t>Полка настенная перфорированная 1100х300 2-х ярусная</t>
  </si>
  <si>
    <t>Полка настенная перфорированная 1100х400</t>
  </si>
  <si>
    <t>Полка настенная перфорированная 1100х400 2-х ярусная</t>
  </si>
  <si>
    <t>Полка настенная перфорированная 1200х300</t>
  </si>
  <si>
    <t>Полка настенная перфорированная 1200х300 2-х ярусная</t>
  </si>
  <si>
    <t>Полка настенная перфорированная 1200х400</t>
  </si>
  <si>
    <t>Полка настенная перфорированная 1200х400 2-х ярусная</t>
  </si>
  <si>
    <t>Полка настенная перфорированная 1300х300</t>
  </si>
  <si>
    <t>Полка настенная перфорированная 1300х300 2-х ярусная</t>
  </si>
  <si>
    <t>Полка настенная перфорированная 1300х400</t>
  </si>
  <si>
    <t>Полка настенная перфорированная 1300х400 2-х ярусная</t>
  </si>
  <si>
    <t>Полка настенная перфорированная 1400х300</t>
  </si>
  <si>
    <t>Полка настенная перфорированная 1400х300 2-х ярусная</t>
  </si>
  <si>
    <t>Полка настенная перфорированная 1400х400</t>
  </si>
  <si>
    <t>Полка настенная перфорированная 1400х400 2-х ярусная</t>
  </si>
  <si>
    <t>Полка настенная перфорированная 1500х300</t>
  </si>
  <si>
    <t>Полка настенная перфорированная 1500х300 2-х ярусная</t>
  </si>
  <si>
    <t>Полка настенная перфорированная 1500х400</t>
  </si>
  <si>
    <t>Полка настенная перфорированная 1500х400 2-х ярусная</t>
  </si>
  <si>
    <t>Полка настенная перфорированная 600х300</t>
  </si>
  <si>
    <t>Полка настенная перфорированная 600х300 2-х ярусная</t>
  </si>
  <si>
    <t>Полка настенная перфорированная 600х400</t>
  </si>
  <si>
    <t>Полка настенная перфорированная 600х400 2-х ярусная</t>
  </si>
  <si>
    <t>Полка настенная перфорированная 700х300</t>
  </si>
  <si>
    <t>Полка настенная перфорированная 700х300 2-х ярусная</t>
  </si>
  <si>
    <t>Полка настенная перфорированная 700х400</t>
  </si>
  <si>
    <t>Полка настенная перфорированная 700х400 2-х ярусная</t>
  </si>
  <si>
    <t>Полка настенная перфорированная 800х300</t>
  </si>
  <si>
    <t>Полка настенная перфорированная 800х300 2-х ярусная</t>
  </si>
  <si>
    <t>Полка настенная перфорированная 800х400</t>
  </si>
  <si>
    <t>Полка настенная перфорированная 800х400 2-х ярусная</t>
  </si>
  <si>
    <t>Полка настенная перфорированная 900х300</t>
  </si>
  <si>
    <t>Полка настенная перфорированная 900х300 2-х ярусная</t>
  </si>
  <si>
    <t>Полка настенная перфорированная 900х400</t>
  </si>
  <si>
    <t>Полка настенная перфорированная 900х400 2-х ярусная</t>
  </si>
  <si>
    <t>Полка настенная сплошная 1000х300</t>
  </si>
  <si>
    <t>Полка настенная сплошная 1000х300 2-х ярусная</t>
  </si>
  <si>
    <t>Полка настенная сплошная 1000х400</t>
  </si>
  <si>
    <t>Полка настенная сплошная 1000х400 2-х ярусная</t>
  </si>
  <si>
    <t>Полка настенная сплошная 1100х300</t>
  </si>
  <si>
    <t>Полка настенная сплошная 1100х300 2-х ярусная</t>
  </si>
  <si>
    <t>Полка настенная сплошная 1100х400</t>
  </si>
  <si>
    <t>Полка настенная сплошная 1100х400 2-х ярусная</t>
  </si>
  <si>
    <t>Полка настенная сплошная 1200х300</t>
  </si>
  <si>
    <t>Полка настенная сплошная 1200х300 2-х ярусная</t>
  </si>
  <si>
    <t>Полка настенная сплошная 1200х400</t>
  </si>
  <si>
    <t>Полка настенная сплошная 1200х400 2-х ярусная</t>
  </si>
  <si>
    <t>Полка настенная сплошная 1300х300</t>
  </si>
  <si>
    <t>Полка настенная сплошная 1300х300 2-х ярусная</t>
  </si>
  <si>
    <t>Полка настенная сплошная 1300х400</t>
  </si>
  <si>
    <t>Полка настенная сплошная 1300х400 2-х ярусная</t>
  </si>
  <si>
    <t>Полка настенная сплошная 1400х300</t>
  </si>
  <si>
    <t>Полка настенная сплошная 1400х300 2-х ярусная</t>
  </si>
  <si>
    <t>Полка настенная сплошная 1400х400</t>
  </si>
  <si>
    <t>Полка настенная сплошная 1400х400 2-х ярусная</t>
  </si>
  <si>
    <t>Полка настенная сплошная 1500х300</t>
  </si>
  <si>
    <t>Полка настенная сплошная 1500х300 2-х ярусная</t>
  </si>
  <si>
    <t>Полка настенная сплошная 1500х400</t>
  </si>
  <si>
    <t>Полка настенная сплошная 1500х400 2-х ярусная</t>
  </si>
  <si>
    <t>Полка настенная сплошная 600х300</t>
  </si>
  <si>
    <t>Полка настенная сплошная 600х300 2-х ярусная</t>
  </si>
  <si>
    <t>Полка настенная сплошная 600х400</t>
  </si>
  <si>
    <t>Полка настенная сплошная 600х400 2-х ярусная</t>
  </si>
  <si>
    <t>Полка настенная сплошная 700х300</t>
  </si>
  <si>
    <t>Полка настенная сплошная 700х300 2-х ярусная</t>
  </si>
  <si>
    <t>Полка настенная сплошная 700х400</t>
  </si>
  <si>
    <t>Полка настенная сплошная 700х400 2-х ярусная</t>
  </si>
  <si>
    <t>Полка настенная сплошная 800х300</t>
  </si>
  <si>
    <t>Полка настенная сплошная 800х300 2-х ярусная</t>
  </si>
  <si>
    <t>Полка настенная сплошная 800х400</t>
  </si>
  <si>
    <t>Полка настенная сплошная 800х400 2-х ярусная</t>
  </si>
  <si>
    <t>Полка настенная сплошная 900х300</t>
  </si>
  <si>
    <t>Полка настенная сплошная 900х300 2-х ярусная</t>
  </si>
  <si>
    <t>Полка настенная сплошная 900х400</t>
  </si>
  <si>
    <t>Полка настенная сплошная 900х400 2-х ярусная</t>
  </si>
  <si>
    <t>1000х400х1800</t>
  </si>
  <si>
    <t>1000х500х1800</t>
  </si>
  <si>
    <t>1000х600х1800</t>
  </si>
  <si>
    <t>1000х700х1800</t>
  </si>
  <si>
    <t>1100х400х1800</t>
  </si>
  <si>
    <t>1100х500х1800</t>
  </si>
  <si>
    <t>1100х600х1800</t>
  </si>
  <si>
    <t>1100х700х1800</t>
  </si>
  <si>
    <t>1200х400х1800</t>
  </si>
  <si>
    <t>1200х500х1800</t>
  </si>
  <si>
    <t>1200х600х1800</t>
  </si>
  <si>
    <t>1200х700х1800</t>
  </si>
  <si>
    <t>1300х400х1800</t>
  </si>
  <si>
    <t>1300х500х1800</t>
  </si>
  <si>
    <t>1300х600х1800</t>
  </si>
  <si>
    <t>1300х700х1800</t>
  </si>
  <si>
    <t>1400х400х1800</t>
  </si>
  <si>
    <t>1400х500х1800</t>
  </si>
  <si>
    <t>1400х600х1800</t>
  </si>
  <si>
    <t>1400х700х1800</t>
  </si>
  <si>
    <t>1500х400х1800</t>
  </si>
  <si>
    <t>1500х500х1800</t>
  </si>
  <si>
    <t>1500х600х1800</t>
  </si>
  <si>
    <t>1500х700х1800</t>
  </si>
  <si>
    <t>1600х400х1800</t>
  </si>
  <si>
    <t>1600х500х1800</t>
  </si>
  <si>
    <t>1600х600х1800</t>
  </si>
  <si>
    <t>1600х700х1800</t>
  </si>
  <si>
    <t>1700х400х1800</t>
  </si>
  <si>
    <t>1700х500х1800</t>
  </si>
  <si>
    <t>1700х600х1800</t>
  </si>
  <si>
    <t>1700х700х1800</t>
  </si>
  <si>
    <t>1800х400х1800</t>
  </si>
  <si>
    <t>1800х500х1800</t>
  </si>
  <si>
    <t>1800х600х1800</t>
  </si>
  <si>
    <t>1800х700х1800</t>
  </si>
  <si>
    <t>1900х400х1800</t>
  </si>
  <si>
    <t>1900х500х1800</t>
  </si>
  <si>
    <t>1900х600х1800</t>
  </si>
  <si>
    <t>1900х700х1800</t>
  </si>
  <si>
    <t>2000х400х1800</t>
  </si>
  <si>
    <t>2000х500х1800</t>
  </si>
  <si>
    <t>2000х600х1800</t>
  </si>
  <si>
    <t>2000х700х1800</t>
  </si>
  <si>
    <t>600х400х1800</t>
  </si>
  <si>
    <t>600х500х1800</t>
  </si>
  <si>
    <t>600х600х1800</t>
  </si>
  <si>
    <t>600х700х1800</t>
  </si>
  <si>
    <t>700х400х1800</t>
  </si>
  <si>
    <t>700х500х1800</t>
  </si>
  <si>
    <t>700х600х1800</t>
  </si>
  <si>
    <t>700х700х1800</t>
  </si>
  <si>
    <t>800х400х1800</t>
  </si>
  <si>
    <t>800х500х1800</t>
  </si>
  <si>
    <t>800х600х1800</t>
  </si>
  <si>
    <t>800х700х1800</t>
  </si>
  <si>
    <t>900х400х1800</t>
  </si>
  <si>
    <t>900х500х1800</t>
  </si>
  <si>
    <t>900х600х1800</t>
  </si>
  <si>
    <t>900х700х1800</t>
  </si>
  <si>
    <t>600х600х850</t>
  </si>
  <si>
    <t>600х700х850</t>
  </si>
  <si>
    <t>700х600х850</t>
  </si>
  <si>
    <t>700х700х850</t>
  </si>
  <si>
    <t>800х600х850</t>
  </si>
  <si>
    <t>800х700х850</t>
  </si>
  <si>
    <t>900х600х850</t>
  </si>
  <si>
    <t>900х700х850</t>
  </si>
  <si>
    <t>1000х300х400</t>
  </si>
  <si>
    <t>1000х300х600</t>
  </si>
  <si>
    <t>1000х400х400</t>
  </si>
  <si>
    <t>1000х400х600</t>
  </si>
  <si>
    <t>1100х300х400</t>
  </si>
  <si>
    <t>1100х300х600</t>
  </si>
  <si>
    <t>1100х400х400</t>
  </si>
  <si>
    <t>1100х400х600</t>
  </si>
  <si>
    <t>1200х300х400</t>
  </si>
  <si>
    <t>1200х300х600</t>
  </si>
  <si>
    <t>1200х400х400</t>
  </si>
  <si>
    <t>1200х400х600</t>
  </si>
  <si>
    <t>1300х300х400</t>
  </si>
  <si>
    <t>1300х300х600</t>
  </si>
  <si>
    <t>1300х400х400</t>
  </si>
  <si>
    <t>1300х400х600</t>
  </si>
  <si>
    <t>1400х300х400</t>
  </si>
  <si>
    <t>1400х300х600</t>
  </si>
  <si>
    <t>1400х400х400</t>
  </si>
  <si>
    <t>1400х400х600</t>
  </si>
  <si>
    <t>1500х300х400</t>
  </si>
  <si>
    <t>1500х300х600</t>
  </si>
  <si>
    <t>1500х400х400</t>
  </si>
  <si>
    <t>1500х400х600</t>
  </si>
  <si>
    <t>600х300х400</t>
  </si>
  <si>
    <t>600х300х600</t>
  </si>
  <si>
    <t>600х400х400</t>
  </si>
  <si>
    <t>600х400х600</t>
  </si>
  <si>
    <t>700х300х400</t>
  </si>
  <si>
    <t>700х300х600</t>
  </si>
  <si>
    <t>700х400х400</t>
  </si>
  <si>
    <t>700х400х600</t>
  </si>
  <si>
    <t>800х300х400</t>
  </si>
  <si>
    <t>800х300х600</t>
  </si>
  <si>
    <t>800х400х400</t>
  </si>
  <si>
    <t>800х400х600</t>
  </si>
  <si>
    <t>900х300х400</t>
  </si>
  <si>
    <t>900х300х600</t>
  </si>
  <si>
    <t>900х400х400</t>
  </si>
  <si>
    <t>900х400х600</t>
  </si>
  <si>
    <t>Стол производственный 400х600х850 сплошная полка</t>
  </si>
  <si>
    <t>Стол производственный 400х700х850 сплошная полка</t>
  </si>
  <si>
    <t>Стол производственный 500х600х850 сплошная полка</t>
  </si>
  <si>
    <t>Стол производственный 500х700х850 сплошная полка</t>
  </si>
  <si>
    <t>Стол производственный 600х600х850 сплошная полка</t>
  </si>
  <si>
    <t>Стол производственный 600х700х850 сплошная полка</t>
  </si>
  <si>
    <t>Стол производственный 700х600х850 сплошная полка</t>
  </si>
  <si>
    <t>Стол производственный 700х700х850 сплошная полка</t>
  </si>
  <si>
    <t>Стол производственный 800х600х850 сплошная полка</t>
  </si>
  <si>
    <t>Стол производственный 800х700х850 сплошная полка</t>
  </si>
  <si>
    <t>Стол производственный 900х600х850 сплошная полка</t>
  </si>
  <si>
    <t>Стол производственный 900х700х850 сплошная полка</t>
  </si>
  <si>
    <t>Стол производственный 1000х600х850 сплошная полка</t>
  </si>
  <si>
    <t>Стол производственный 1000х700х850 сплошная полка</t>
  </si>
  <si>
    <t>Стол производственный 1100х600х850 сплошная полка</t>
  </si>
  <si>
    <t>Стол производственный 1100х700х850 сплошная полка</t>
  </si>
  <si>
    <t>Стол производственный 1200х600х850 сплошная полка</t>
  </si>
  <si>
    <t>Стол производственный 1200х700х850 сплошная полка</t>
  </si>
  <si>
    <t>Стол производственный 1300х600х850 сплошная полка</t>
  </si>
  <si>
    <t>Стол производственный 1300х700х850 сплошная полка</t>
  </si>
  <si>
    <t>Стол производственный 1400х600х850 сплошная полка</t>
  </si>
  <si>
    <t>Стол производственный 1400х700х850 сплошная полка</t>
  </si>
  <si>
    <t>Стол производственный 1500х600х850 сплошная полка</t>
  </si>
  <si>
    <t>Стол производственный 1500х700х850 сплошная полка</t>
  </si>
  <si>
    <t>Стол производственный 1600х600х850 сплошная полка</t>
  </si>
  <si>
    <t>Стол производственный 1600х700х850 сплошная полка</t>
  </si>
  <si>
    <t>Стол производственный 1700х600х850 сплошная полка</t>
  </si>
  <si>
    <t>Стол производственный 1700х700х850 сплошная полка</t>
  </si>
  <si>
    <t>Стол производственный 1800х600х850 сплошная полка</t>
  </si>
  <si>
    <t>Стол производственный 1800х700х850 сплошная полка</t>
  </si>
  <si>
    <t>Стол производственный 1900х600х850 сплошная полка</t>
  </si>
  <si>
    <t>Стол производственный 1900х700х850 сплошная полка</t>
  </si>
  <si>
    <t>Стол производственный 2000х600х850 сплошная полка</t>
  </si>
  <si>
    <t>Стол производственный 2000х700х850 сплошная полка</t>
  </si>
  <si>
    <t>400х600х850</t>
  </si>
  <si>
    <t>400х700х850</t>
  </si>
  <si>
    <t>500х600х850</t>
  </si>
  <si>
    <t>500х700х850</t>
  </si>
  <si>
    <t>Стол производственный 400х600х850 сплошная полка каркас уголок 40х40</t>
  </si>
  <si>
    <t>Стол производственный 400х700х850 сплошная полка каркас уголок 40х40</t>
  </si>
  <si>
    <t>Стол производственный 500х600х850 сплошная полка каркас уголок 40х40</t>
  </si>
  <si>
    <t>Стол производственный 500х700х850 сплошная полка каркас уголок 40х40</t>
  </si>
  <si>
    <t>Стол производственный 600х600х850 сплошная полка каркас уголок 40х40</t>
  </si>
  <si>
    <t>Стол производственный 600х700х850 сплошная полка каркас уголок 40х40</t>
  </si>
  <si>
    <t>Стол производственный 700х600х850 сплошная полка каркас уголок 40х40</t>
  </si>
  <si>
    <t>Стол производственный 700х700х850 сплошная полка каркас уголок 40х40</t>
  </si>
  <si>
    <t>Стол производственный 800х600х850 сплошная полка каркас уголок 40х40</t>
  </si>
  <si>
    <t>Стол производственный 800х700х850 сплошная полка каркас уголок 40х40</t>
  </si>
  <si>
    <t>Стол производственный 900х600х850 сплошная полка каркас уголок 40х40</t>
  </si>
  <si>
    <t>Стол производственный 900х700х850 сплошная полка каркас уголок 40х40</t>
  </si>
  <si>
    <t>Стол производственный 1000х600х850 сплошная полка каркас уголок 40х40</t>
  </si>
  <si>
    <t>Стол производственный 1000х700х850 сплошная полка каркас уголок 40х40</t>
  </si>
  <si>
    <t>Стол производственный 1100х600х850 сплошная полка каркас уголок 40х40</t>
  </si>
  <si>
    <t>Стол производственный 1100х700х850 сплошная полка каркас уголок 40х40</t>
  </si>
  <si>
    <t>Стол производственный 1200х600х850 сплошная полка каркас уголок 40х40</t>
  </si>
  <si>
    <t>Стол производственный 1200х700х850 сплошная полка каркас уголок 40х40</t>
  </si>
  <si>
    <t>Стол производственный 1300х600х850 сплошная полка каркас уголок 40х40</t>
  </si>
  <si>
    <t>Стол производственный 1300х700х850 сплошная полка каркас уголок 40х40</t>
  </si>
  <si>
    <t>Стол производственный 1400х600х850 сплошная полка каркас уголок 40х40</t>
  </si>
  <si>
    <t>Стол производственный 1400х700х850 сплошная полка каркас уголок 40х40</t>
  </si>
  <si>
    <t>Стол производственный 1500х600х850 сплошная полка каркас уголок 40х40</t>
  </si>
  <si>
    <t>Стол производственный 1500х700х850 сплошная полка каркас уголок 40х40</t>
  </si>
  <si>
    <t>Стол производственный 1600х600х850 сплошная полка каркас уголок 40х40</t>
  </si>
  <si>
    <t>Стол производственный 1600х700х850 сплошная полка каркас уголок 40х40</t>
  </si>
  <si>
    <t>Стол производственный 1700х600х850 сплошная полка каркас уголок 40х40</t>
  </si>
  <si>
    <t>Стол производственный 1700х700х850 сплошная полка каркас уголок 40х40</t>
  </si>
  <si>
    <t>Стол производственный 1800х600х850 сплошная полка каркас уголок 40х40</t>
  </si>
  <si>
    <t>Стол производственный 1800х700х850 сплошная полка каркас уголок 40х40</t>
  </si>
  <si>
    <t>Стол производственный 1900х600х850 сплошная полка каркас уголок 40х40</t>
  </si>
  <si>
    <t>Стол производственный 1900х700х850 сплошная полка каркас уголок 40х40</t>
  </si>
  <si>
    <t>Стол производственный 2000х600х850 сплошная полка каркас уголок 40х40</t>
  </si>
  <si>
    <t>Стол производственный 2000х700х850 сплошная полка каркас уголок 40х40</t>
  </si>
  <si>
    <t>СТПУЧ-4/6-С</t>
  </si>
  <si>
    <t>СТПУЧ-4/7-С</t>
  </si>
  <si>
    <t>СТПУЧ-5/6-С</t>
  </si>
  <si>
    <t>СТПУЧ-5/7-С</t>
  </si>
  <si>
    <t>СТПУЧ-6/6-С</t>
  </si>
  <si>
    <t>СТПУЧ-6/7-С</t>
  </si>
  <si>
    <t>СТПУЧ-7/6-С</t>
  </si>
  <si>
    <t>СТПУЧ-7/7-С</t>
  </si>
  <si>
    <t>СТПУЧ-8/6-С</t>
  </si>
  <si>
    <t>СТПУЧ-8/7-С</t>
  </si>
  <si>
    <t>СТПУЧ-9/6-С</t>
  </si>
  <si>
    <t>СТПУЧ-9/7-С</t>
  </si>
  <si>
    <t>СТПУЧ-10/6-С</t>
  </si>
  <si>
    <t>СТПУЧ-10/7-С</t>
  </si>
  <si>
    <t>СТПУЧ-11/6-С</t>
  </si>
  <si>
    <t>СТПУЧ-11/7-С</t>
  </si>
  <si>
    <t>СТПУЧ-12/6-С</t>
  </si>
  <si>
    <t>СТПУЧ-12/7-С</t>
  </si>
  <si>
    <t>СТПУЧ-13/6-С</t>
  </si>
  <si>
    <t>СТПУЧ-13/7-С</t>
  </si>
  <si>
    <t>СТПУЧ-14/6-С</t>
  </si>
  <si>
    <t>СТПУЧ-14/7-С</t>
  </si>
  <si>
    <t>СТПУЧ-15/6-С</t>
  </si>
  <si>
    <t>СТПУЧ-15/7-С</t>
  </si>
  <si>
    <t>СТПУЧ-16/6-С</t>
  </si>
  <si>
    <t>СТПУЧ-16/7-С</t>
  </si>
  <si>
    <t>СТПУЧ-17/6-С</t>
  </si>
  <si>
    <t>СТПУЧ-17/7-С</t>
  </si>
  <si>
    <t>СТПУЧ-18/6-С</t>
  </si>
  <si>
    <t>СТПУЧ-18/7-С</t>
  </si>
  <si>
    <t>СТПУЧ-19/6-С</t>
  </si>
  <si>
    <t>СТПУЧ-19/7-С</t>
  </si>
  <si>
    <t>СТПУЧ-20/6-С</t>
  </si>
  <si>
    <t>СТПУЧ-20/7-С</t>
  </si>
  <si>
    <t>1000х600х850</t>
  </si>
  <si>
    <t>1000х700х850</t>
  </si>
  <si>
    <t>1100х600х850</t>
  </si>
  <si>
    <t>1100х700х850</t>
  </si>
  <si>
    <t>1200х600х850</t>
  </si>
  <si>
    <t>1200х700х850</t>
  </si>
  <si>
    <t>1300х600х850</t>
  </si>
  <si>
    <t>1300х700х850</t>
  </si>
  <si>
    <t>1400х600х850</t>
  </si>
  <si>
    <t>1400х700х850</t>
  </si>
  <si>
    <t>1500х600х850</t>
  </si>
  <si>
    <t>1500х700х850</t>
  </si>
  <si>
    <t>1600х600х850</t>
  </si>
  <si>
    <t>1600х700х850</t>
  </si>
  <si>
    <t>1700х600х850</t>
  </si>
  <si>
    <t>1700х700х850</t>
  </si>
  <si>
    <t>1800х600х850</t>
  </si>
  <si>
    <t>1800х700х850</t>
  </si>
  <si>
    <t>1900х600х850</t>
  </si>
  <si>
    <t>1900х700х850</t>
  </si>
  <si>
    <t>2000х600х850</t>
  </si>
  <si>
    <t>2000х700х850</t>
  </si>
  <si>
    <t>Описание</t>
  </si>
  <si>
    <t>Каркас</t>
  </si>
  <si>
    <t>Стойки из уголков 40х40</t>
  </si>
  <si>
    <t>Стеллаж кухонный многоцелевой 1000х400х1800 сплошная полка, стойки из профиля 40х40</t>
  </si>
  <si>
    <t>Стеллаж кухонный многоцелевой 1000х500х1800 сплошная полка, стойки из профиля 40х40</t>
  </si>
  <si>
    <t>Стеллаж кухонный многоцелевой 1000х600х1800 сплошная полка, стойки из профиля 40х40</t>
  </si>
  <si>
    <t>Стеллаж кухонный многоцелевой 1100х400х1800 сплошная полка, стойки из профиля 40х40</t>
  </si>
  <si>
    <t>Стеллаж кухонный многоцелевой 1100х500х1800 сплошная полка, стойки из профиля 40х40</t>
  </si>
  <si>
    <t>Стеллаж кухонный многоцелевой 1100х600х1800 сплошная полка, стойки из профиля 40х40</t>
  </si>
  <si>
    <t>Стеллаж кухонный многоцелевой 1200х400х1800 сплошная полка, стойки из профиля 40х40</t>
  </si>
  <si>
    <t>Стеллаж кухонный многоцелевой 1200х500х1800 сплошная полка, стойки из профиля 40х40</t>
  </si>
  <si>
    <t>Стеллаж кухонный многоцелевой 1200х600х1800 сплошная полка, стойки из профиля 40х40</t>
  </si>
  <si>
    <t>Стеллаж кухонный многоцелевой 1300х400х1800 сплошная полка, стойки из профиля 40х40</t>
  </si>
  <si>
    <t>Стеллаж кухонный многоцелевой 1300х500х1800 сплошная полка, стойки из профиля 40х40</t>
  </si>
  <si>
    <t>Стеллаж кухонный многоцелевой 1300х600х1800 сплошная полка, стойки из профиля 40х40</t>
  </si>
  <si>
    <t>Стеллаж кухонный многоцелевой 1400х400х1800 сплошная полка, стойки из профиля 40х40</t>
  </si>
  <si>
    <t>Стеллаж кухонный многоцелевой 1400х500х1800 сплошная полка, стойки из профиля 40х40</t>
  </si>
  <si>
    <t>Стеллаж кухонный многоцелевой 1400х600х1800 сплошная полка, стойки из профиля 40х40</t>
  </si>
  <si>
    <t>Стеллаж кухонный многоцелевой 1500х400х1800 сплошная полка, стойки из профиля 40х40</t>
  </si>
  <si>
    <t>Стеллаж кухонный многоцелевой 1500х500х1800 сплошная полка, стойки из профиля 40х40</t>
  </si>
  <si>
    <t>Стеллаж кухонный многоцелевой 1500х600х1800 сплошная полка, стойки из профиля 40х40</t>
  </si>
  <si>
    <t>Стеллаж кухонный многоцелевой 1600х400х1800 сплошная полка, стойки из профиля 40х40</t>
  </si>
  <si>
    <t>Стеллаж кухонный многоцелевой 1600х500х1800 сплошная полка, стойки из профиля 40х40</t>
  </si>
  <si>
    <t>Стеллаж кухонный многоцелевой 1600х600х1800 сплошная полка, стойки из профиля 40х40</t>
  </si>
  <si>
    <t>Стеллаж кухонный многоцелевой 1700х400х1800 сплошная полка, стойки из профиля 40х40</t>
  </si>
  <si>
    <t>Стеллаж кухонный многоцелевой 1700х500х1800 сплошная полка, стойки из профиля 40х40</t>
  </si>
  <si>
    <t>Стеллаж кухонный многоцелевой 1700х600х1800 сплошная полка, стойки из профиля 40х40</t>
  </si>
  <si>
    <t>Стеллаж кухонный многоцелевой 1800х400х1800 сплошная полка, стойки из профиля 40х40</t>
  </si>
  <si>
    <t>Стеллаж кухонный многоцелевой 1800х500х1800 сплошная полка, стойки из профиля 40х40</t>
  </si>
  <si>
    <t>Стеллаж кухонный многоцелевой 1800х600х1800 сплошная полка, стойки из профиля 40х40</t>
  </si>
  <si>
    <t>Стеллаж кухонный многоцелевой 1900х400х1800 сплошная полка, стойки из профиля 40х40</t>
  </si>
  <si>
    <t>Стеллаж кухонный многоцелевой 1900х500х1800 сплошная полка, стойки из профиля 40х40</t>
  </si>
  <si>
    <t>Стеллаж кухонный многоцелевой 1900х600х1800 сплошная полка, стойки из профиля 40х40</t>
  </si>
  <si>
    <t>Стеллаж кухонный многоцелевой 2000х400х1800 сплошная полка, стойки из профиля 40х40</t>
  </si>
  <si>
    <t>Стеллаж кухонный многоцелевой 2000х500х1800 сплошная полка, стойки из профиля 40х40</t>
  </si>
  <si>
    <t>Стеллаж кухонный многоцелевой 2000х600х1800 сплошная полка, стойки из профиля 40х40</t>
  </si>
  <si>
    <t>Стеллаж кухонный многоцелевой 400х400х1800 сплошная полка, стойки из профиля 40х40</t>
  </si>
  <si>
    <t>Стеллаж кухонный многоцелевой 400х500х1800 сплошная полка, стойки из профиля 40х40</t>
  </si>
  <si>
    <t>Стеллаж кухонный многоцелевой 400х600х1800 сплошная полка, стойки из профиля 40х40</t>
  </si>
  <si>
    <t>Стеллаж кухонный многоцелевой 500х400х1800 сплошная полка, стойки из профиля 40х40</t>
  </si>
  <si>
    <t>Стеллаж кухонный многоцелевой 500х500х1800 сплошная полка, стойки из профиля 40х40</t>
  </si>
  <si>
    <t>Стеллаж кухонный многоцелевой 500х600х1800 сплошная полка, стойки из профиля 40х40</t>
  </si>
  <si>
    <t>Стеллаж кухонный многоцелевой 600х400х1800 сплошная полка, стойки из профиля 40х40</t>
  </si>
  <si>
    <t>Стеллаж кухонный многоцелевой 600х500х1800 сплошная полка, стойки из профиля 40х40</t>
  </si>
  <si>
    <t>Стеллаж кухонный многоцелевой 600х600х1800 сплошная полка, стойки из профиля 40х40</t>
  </si>
  <si>
    <t>Стеллаж кухонный многоцелевой 700х400х1800 сплошная полка, стойки из профиля 40х40</t>
  </si>
  <si>
    <t>Стеллаж кухонный многоцелевой 700х500х1800 сплошная полка, стойки из профиля 40х40</t>
  </si>
  <si>
    <t>Стеллаж кухонный многоцелевой 700х600х1800 сплошная полка, стойки из профиля 40х40</t>
  </si>
  <si>
    <t>Стеллаж кухонный многоцелевой 800х400х1800 сплошная полка, стойки из профиля 40х40</t>
  </si>
  <si>
    <t>Стеллаж кухонный многоцелевой 800х500х1800 сплошная полка, стойки из профиля 40х40</t>
  </si>
  <si>
    <t>Стеллаж кухонный многоцелевой 800х600х1800 сплошная полка, стойки из профиля 40х40</t>
  </si>
  <si>
    <t>Стеллаж кухонный многоцелевой 900х400х1800 сплошная полка, стойки из профиля 40х40</t>
  </si>
  <si>
    <t>Стеллаж кухонный многоцелевой 900х500х1800 сплошная полка, стойки из профиля 40х40</t>
  </si>
  <si>
    <t>Стеллаж кухонный многоцелевой 900х600х1800 сплошная полка, стойки из профиля 40х40</t>
  </si>
  <si>
    <t>Стеллаж кухонный многоцелевой 1000х400х1800 перфорированная полка, стойки из профиля 40х40</t>
  </si>
  <si>
    <t>Стеллаж кухонный многоцелевой 1000х500х1800 перфорированная полка, стойки из профиля 40х40</t>
  </si>
  <si>
    <t>Стеллаж кухонный многоцелевой 1000х600х1800 перфорированная полка, стойки из профиля 40х40</t>
  </si>
  <si>
    <t>Стеллаж кухонный многоцелевой 1100х400х1800 перфорированная полка, стойки из профиля 40х40</t>
  </si>
  <si>
    <t>Стеллаж кухонный многоцелевой 1100х500х1800 перфорированная полка, стойки из профиля 40х40</t>
  </si>
  <si>
    <t>Стеллаж кухонный многоцелевой 1100х600х1800 перфорированная полка, стойки из профиля 40х40</t>
  </si>
  <si>
    <t>Стеллаж кухонный многоцелевой 1200х400х1800 перфорированная полка, стойки из профиля 40х40</t>
  </si>
  <si>
    <t>Стеллаж кухонный многоцелевой 1200х500х1800 перфорированная полка, стойки из профиля 40х40</t>
  </si>
  <si>
    <t>Стеллаж кухонный многоцелевой 1200х600х1800 перфорированная полка, стойки из профиля 40х40</t>
  </si>
  <si>
    <t>Стеллаж кухонный многоцелевой 1300х400х1800 перфорированная полка, стойки из профиля 40х40</t>
  </si>
  <si>
    <t>Стеллаж кухонный многоцелевой 1300х500х1800 перфорированная полка, стойки из профиля 40х40</t>
  </si>
  <si>
    <t>Стеллаж кухонный многоцелевой 1300х600х1800 перфорированная полка, стойки из профиля 40х40</t>
  </si>
  <si>
    <t>Стеллаж кухонный многоцелевой 1400х400х1800 перфорированная полка, стойки из профиля 40х40</t>
  </si>
  <si>
    <t>Стеллаж кухонный многоцелевой 1400х500х1800 перфорированная полка, стойки из профиля 40х40</t>
  </si>
  <si>
    <t>Стеллаж кухонный многоцелевой 1400х600х1800 перфорированная полка, стойки из профиля 40х40</t>
  </si>
  <si>
    <t>Стеллаж кухонный многоцелевой 1500х400х1800 перфорированная полка, стойки из профиля 40х40</t>
  </si>
  <si>
    <t>Стеллаж кухонный многоцелевой 1500х500х1800 перфорированная полка, стойки из профиля 40х40</t>
  </si>
  <si>
    <t>Стеллаж кухонный многоцелевой 1500х600х1800 перфорированная полка, стойки из профиля 40х40</t>
  </si>
  <si>
    <t>Стеллаж кухонный многоцелевой 1600х400х1800 перфорированная полка, стойки из профиля 40х40</t>
  </si>
  <si>
    <t>Стеллаж кухонный многоцелевой 1600х500х1800 перфорированная полка, стойки из профиля 40х40</t>
  </si>
  <si>
    <t>Стеллаж кухонный многоцелевой 1600х600х1800 перфорированная полка, стойки из профиля 40х40</t>
  </si>
  <si>
    <t>Стеллаж кухонный многоцелевой 1700х400х1800 перфорированная полка, стойки из профиля 40х40</t>
  </si>
  <si>
    <t>Стеллаж кухонный многоцелевой 1700х500х1800 перфорированная полка, стойки из профиля 40х40</t>
  </si>
  <si>
    <t>Стеллаж кухонный многоцелевой 1700х600х1800 перфорированная полка, стойки из профиля 40х40</t>
  </si>
  <si>
    <t>Стеллаж кухонный многоцелевой 1800х400х1800 перфорированная полка, стойки из профиля 40х40</t>
  </si>
  <si>
    <t>Стеллаж кухонный многоцелевой 1800х500х1800 перфорированная полка, стойки из профиля 40х40</t>
  </si>
  <si>
    <t>Стеллаж кухонный многоцелевой 1800х600х1800 перфорированная полка, стойки из профиля 40х40</t>
  </si>
  <si>
    <t>Стеллаж кухонный многоцелевой 1900х400х1800 перфорированная полка, стойки из профиля 40х40</t>
  </si>
  <si>
    <t>Стеллаж кухонный многоцелевой 1900х500х1800 перфорированная полка, стойки из профиля 40х40</t>
  </si>
  <si>
    <t>Стеллаж кухонный многоцелевой 1900х600х1800 перфорированная полка, стойки из профиля 40х40</t>
  </si>
  <si>
    <t>Стеллаж кухонный многоцелевой 2000х400х1800 перфорированная полка, стойки из профиля 40х40</t>
  </si>
  <si>
    <t>Стеллаж кухонный многоцелевой 2000х500х1800 перфорированная полка, стойки из профиля 40х40</t>
  </si>
  <si>
    <t>Стеллаж кухонный многоцелевой 2000х600х1800 перфорированная полка, стойки из профиля 40х40</t>
  </si>
  <si>
    <t>Стеллаж кухонный многоцелевой 400х400х1800 перфорированная полка, стойки из профиля 40х40</t>
  </si>
  <si>
    <t>Стеллаж кухонный многоцелевой 400х500х1800 перфорированная полка, стойки из профиля 40х40</t>
  </si>
  <si>
    <t>Стеллаж кухонный многоцелевой 400х600х1800 перфорированная полка, стойки из профиля 40х40</t>
  </si>
  <si>
    <t>Стеллаж кухонный многоцелевой 500х400х1800 перфорированная полка, стойки из профиля 40х40</t>
  </si>
  <si>
    <t>Стеллаж кухонный многоцелевой 500х500х1800 перфорированная полка, стойки из профиля 40х40</t>
  </si>
  <si>
    <t>Стеллаж кухонный многоцелевой 500х600х1800 перфорированная полка, стойки из профиля 40х40</t>
  </si>
  <si>
    <t>Стеллаж кухонный многоцелевой 600х400х1800 перфорированная полка, стойки из профиля 40х40</t>
  </si>
  <si>
    <t>Стеллаж кухонный многоцелевой 600х500х1800 перфорированная полка, стойки из профиля 40х40</t>
  </si>
  <si>
    <t>Стеллаж кухонный многоцелевой 600х600х1800 перфорированная полка, стойки из профиля 40х40</t>
  </si>
  <si>
    <t>Стеллаж кухонный многоцелевой 700х400х1800 перфорированная полка, стойки из профиля 40х40</t>
  </si>
  <si>
    <t>Стеллаж кухонный многоцелевой 700х500х1800 перфорированная полка, стойки из профиля 40х40</t>
  </si>
  <si>
    <t>Стеллаж кухонный многоцелевой 700х600х1800 перфорированная полка, стойки из профиля 40х40</t>
  </si>
  <si>
    <t>Стеллаж кухонный многоцелевой 800х400х1800 перфорированная полка, стойки из профиля 40х40</t>
  </si>
  <si>
    <t>Стеллаж кухонный многоцелевой 800х500х1800 перфорированная полка, стойки из профиля 40х40</t>
  </si>
  <si>
    <t>Стеллаж кухонный многоцелевой 800х600х1800 перфорированная полка, стойки из профиля 40х40</t>
  </si>
  <si>
    <t>Стеллаж кухонный многоцелевой 900х400х1800 перфорированная полка, стойки из профиля 40х40</t>
  </si>
  <si>
    <t>Стеллаж кухонный многоцелевой 900х500х1800 перфорированная полка, стойки из профиля 40х40</t>
  </si>
  <si>
    <t>Стеллаж кухонный многоцелевой 900х600х1800 перфорированная полка, стойки из профиля 40х40</t>
  </si>
  <si>
    <t>Стеллаж кухонный многоцелевой 1000х400х1800 сплошная полка, стойки из профиля 40х20</t>
  </si>
  <si>
    <t>Стеллаж кухонный многоцелевой 1000х500х1800 сплошная полка, стойки из профиля 40х20</t>
  </si>
  <si>
    <t>Стеллаж кухонный многоцелевой 1000х600х1800 сплошная полка, стойки из профиля 40х20</t>
  </si>
  <si>
    <t>Стеллаж кухонный многоцелевой 1100х400х1800 сплошная полка, стойки из профиля 40х20</t>
  </si>
  <si>
    <t>Стеллаж кухонный многоцелевой 1100х500х1800 сплошная полка, стойки из профиля 40х20</t>
  </si>
  <si>
    <t>Стеллаж кухонный многоцелевой 1100х600х1800 сплошная полка, стойки из профиля 40х20</t>
  </si>
  <si>
    <t>Стеллаж кухонный многоцелевой 1200х400х1800 сплошная полка, стойки из профиля 40х20</t>
  </si>
  <si>
    <t>Стеллаж кухонный многоцелевой 1200х500х1800 сплошная полка, стойки из профиля 40х20</t>
  </si>
  <si>
    <t>Стеллаж кухонный многоцелевой 1200х600х1800 сплошная полка, стойки из профиля 40х20</t>
  </si>
  <si>
    <t>Стеллаж кухонный многоцелевой 1300х400х1800 сплошная полка, стойки из профиля 40х20</t>
  </si>
  <si>
    <t>Стеллаж кухонный многоцелевой 1300х500х1800 сплошная полка, стойки из профиля 40х20</t>
  </si>
  <si>
    <t>Стеллаж кухонный многоцелевой 1300х600х1800 сплошная полка, стойки из профиля 40х20</t>
  </si>
  <si>
    <t>Стеллаж кухонный многоцелевой 1400х400х1800 сплошная полка, стойки из профиля 40х20</t>
  </si>
  <si>
    <t>Стеллаж кухонный многоцелевой 1400х500х1800 сплошная полка, стойки из профиля 40х20</t>
  </si>
  <si>
    <t>Стеллаж кухонный многоцелевой 1400х600х1800 сплошная полка, стойки из профиля 40х20</t>
  </si>
  <si>
    <t>Стеллаж кухонный многоцелевой 1500х400х1800 сплошная полка, стойки из профиля 40х20</t>
  </si>
  <si>
    <t>Стеллаж кухонный многоцелевой 1500х500х1800 сплошная полка, стойки из профиля 40х20</t>
  </si>
  <si>
    <t>Стеллаж кухонный многоцелевой 1500х600х1800 сплошная полка, стойки из профиля 40х20</t>
  </si>
  <si>
    <t>Стеллаж кухонный многоцелевой 1600х400х1800 сплошная полка, стойки из профиля 40х20</t>
  </si>
  <si>
    <t>Стеллаж кухонный многоцелевой 1600х500х1800 сплошная полка, стойки из профиля 40х20</t>
  </si>
  <si>
    <t>Стеллаж кухонный многоцелевой 1600х600х1800 сплошная полка, стойки из профиля 40х20</t>
  </si>
  <si>
    <t>Стеллаж кухонный многоцелевой 1700х400х1800 сплошная полка, стойки из профиля 40х20</t>
  </si>
  <si>
    <t>Стеллаж кухонный многоцелевой 1700х500х1800 сплошная полка, стойки из профиля 40х20</t>
  </si>
  <si>
    <t>Стеллаж кухонный многоцелевой 1700х600х1800 сплошная полка, стойки из профиля 40х20</t>
  </si>
  <si>
    <t>Стеллаж кухонный многоцелевой 1800х400х1800 сплошная полка, стойки из профиля 40х20</t>
  </si>
  <si>
    <t>Стеллаж кухонный многоцелевой 1800х500х1800 сплошная полка, стойки из профиля 40х20</t>
  </si>
  <si>
    <t>Стеллаж кухонный многоцелевой 1800х600х1800 сплошная полка, стойки из профиля 40х20</t>
  </si>
  <si>
    <t>Стеллаж кухонный многоцелевой 1900х400х1800 сплошная полка, стойки из профиля 40х20</t>
  </si>
  <si>
    <t>Стеллаж кухонный многоцелевой 1900х500х1800 сплошная полка, стойки из профиля 40х20</t>
  </si>
  <si>
    <t>Стеллаж кухонный многоцелевой 1900х600х1800 сплошная полка, стойки из профиля 40х20</t>
  </si>
  <si>
    <t>Стеллаж кухонный многоцелевой 2000х400х1800 сплошная полка, стойки из профиля 40х20</t>
  </si>
  <si>
    <t>Стеллаж кухонный многоцелевой 2000х500х1800 сплошная полка, стойки из профиля 40х20</t>
  </si>
  <si>
    <t>Стеллаж кухонный многоцелевой 2000х600х1800 сплошная полка, стойки из профиля 40х20</t>
  </si>
  <si>
    <t>Стеллаж кухонный многоцелевой 400х400х1800 сплошная полка, стойки из профиля 40х20</t>
  </si>
  <si>
    <t>Стеллаж кухонный многоцелевой 400х500х1800 сплошная полка, стойки из профиля 40х20</t>
  </si>
  <si>
    <t>Стеллаж кухонный многоцелевой 400х600х1800 сплошная полка, стойки из профиля 40х20</t>
  </si>
  <si>
    <t>Стеллаж кухонный многоцелевой 500х400х1800 сплошная полка, стойки из профиля 40х20</t>
  </si>
  <si>
    <t>Стеллаж кухонный многоцелевой 500х500х1800 сплошная полка, стойки из профиля 40х20</t>
  </si>
  <si>
    <t>Стеллаж кухонный многоцелевой 500х600х1800 сплошная полка, стойки из профиля 40х20</t>
  </si>
  <si>
    <t>Стеллаж кухонный многоцелевой 600х400х1800 сплошная полка, стойки из профиля 40х20</t>
  </si>
  <si>
    <t>Стеллаж кухонный многоцелевой 600х500х1800 сплошная полка, стойки из профиля 40х20</t>
  </si>
  <si>
    <t>Стеллаж кухонный многоцелевой 600х600х1800 сплошная полка, стойки из профиля 40х20</t>
  </si>
  <si>
    <t>Стеллаж кухонный многоцелевой 700х400х1800 сплошная полка, стойки из профиля 40х20</t>
  </si>
  <si>
    <t>Стеллаж кухонный многоцелевой 700х500х1800 сплошная полка, стойки из профиля 40х20</t>
  </si>
  <si>
    <t>Стеллаж кухонный многоцелевой 700х600х1800 сплошная полка, стойки из профиля 40х20</t>
  </si>
  <si>
    <t>Стеллаж кухонный многоцелевой 800х400х1800 сплошная полка, стойки из профиля 40х20</t>
  </si>
  <si>
    <t>Стеллаж кухонный многоцелевой 800х500х1800 сплошная полка, стойки из профиля 40х20</t>
  </si>
  <si>
    <t>Стеллаж кухонный многоцелевой 800х600х1800 сплошная полка, стойки из профиля 40х20</t>
  </si>
  <si>
    <t>Стеллаж кухонный многоцелевой 900х400х1800 сплошная полка, стойки из профиля 40х20</t>
  </si>
  <si>
    <t>Стеллаж кухонный многоцелевой 900х500х1800 сплошная полка, стойки из профиля 40х20</t>
  </si>
  <si>
    <t>Стеллаж кухонный многоцелевой 900х600х1800 сплошная полка, стойки из профиля 40х20</t>
  </si>
  <si>
    <t>Стеллаж кухонный многоцелевой 1000х400х1800 перфорированная полка, стойки из профиля 40х20</t>
  </si>
  <si>
    <t>Стеллаж кухонный многоцелевой 1000х500х1800 перфорированная полка, стойки из профиля 40х20</t>
  </si>
  <si>
    <t>Стеллаж кухонный многоцелевой 1000х600х1800 перфорированная полка, стойки из профиля 40х20</t>
  </si>
  <si>
    <t>Стеллаж кухонный многоцелевой 1100х400х1800 перфорированная полка, стойки из профиля 40х20</t>
  </si>
  <si>
    <t>Стеллаж кухонный многоцелевой 1100х500х1800 перфорированная полка, стойки из профиля 40х20</t>
  </si>
  <si>
    <t>Стеллаж кухонный многоцелевой 1100х600х1800 перфорированная полка, стойки из профиля 40х20</t>
  </si>
  <si>
    <t>Стеллаж кухонный многоцелевой 1200х400х1800 перфорированная полка, стойки из профиля 40х20</t>
  </si>
  <si>
    <t>Стеллаж кухонный многоцелевой 1200х500х1800 перфорированная полка, стойки из профиля 40х20</t>
  </si>
  <si>
    <t>Стеллаж кухонный многоцелевой 1200х600х1800 перфорированная полка, стойки из профиля 40х20</t>
  </si>
  <si>
    <t>Стеллаж кухонный многоцелевой 1300х400х1800 перфорированная полка, стойки из профиля 40х20</t>
  </si>
  <si>
    <t>Стеллаж кухонный многоцелевой 1300х500х1800 перфорированная полка, стойки из профиля 40х20</t>
  </si>
  <si>
    <t>Стеллаж кухонный многоцелевой 1300х600х1800 перфорированная полка, стойки из профиля 40х20</t>
  </si>
  <si>
    <t>Стеллаж кухонный многоцелевой 1400х400х1800 перфорированная полка, стойки из профиля 40х20</t>
  </si>
  <si>
    <t>Стеллаж кухонный многоцелевой 1400х500х1800 перфорированная полка, стойки из профиля 40х20</t>
  </si>
  <si>
    <t>Стеллаж кухонный многоцелевой 1400х600х1800 перфорированная полка, стойки из профиля 40х20</t>
  </si>
  <si>
    <t>Стеллаж кухонный многоцелевой 1500х400х1800 перфорированная полка, стойки из профиля 40х20</t>
  </si>
  <si>
    <t>Стеллаж кухонный многоцелевой 1500х500х1800 перфорированная полка, стойки из профиля 40х20</t>
  </si>
  <si>
    <t>Стеллаж кухонный многоцелевой 1500х600х1800 перфорированная полка, стойки из профиля 40х20</t>
  </si>
  <si>
    <t>Стеллаж кухонный многоцелевой 1600х400х1800 перфорированная полка, стойки из профиля 40х20</t>
  </si>
  <si>
    <t>Стеллаж кухонный многоцелевой 1600х500х1800 перфорированная полка, стойки из профиля 40х20</t>
  </si>
  <si>
    <t>Стеллаж кухонный многоцелевой 1600х600х1800 перфорированная полка, стойки из профиля 40х20</t>
  </si>
  <si>
    <t>Стеллаж кухонный многоцелевой 1700х400х1800 перфорированная полка, стойки из профиля 40х20</t>
  </si>
  <si>
    <t>Стеллаж кухонный многоцелевой 1700х500х1800 перфорированная полка, стойки из профиля 40х20</t>
  </si>
  <si>
    <t>Стеллаж кухонный многоцелевой 1700х600х1800 перфорированная полка, стойки из профиля 40х20</t>
  </si>
  <si>
    <t>Стеллаж кухонный многоцелевой 1800х400х1800 перфорированная полка, стойки из профиля 40х20</t>
  </si>
  <si>
    <t>Стеллаж кухонный многоцелевой 1800х500х1800 перфорированная полка, стойки из профиля 40х20</t>
  </si>
  <si>
    <t>Стеллаж кухонный многоцелевой 1800х600х1800 перфорированная полка, стойки из профиля 40х20</t>
  </si>
  <si>
    <t>Стеллаж кухонный многоцелевой 1900х400х1800 перфорированная полка, стойки из профиля 40х20</t>
  </si>
  <si>
    <t>Стеллаж кухонный многоцелевой 1900х500х1800 перфорированная полка, стойки из профиля 40х20</t>
  </si>
  <si>
    <t>Стеллаж кухонный многоцелевой 1900х600х1800 перфорированная полка, стойки из профиля 40х20</t>
  </si>
  <si>
    <t>Стеллаж кухонный многоцелевой 2000х400х1800 перфорированная полка, стойки из профиля 40х20</t>
  </si>
  <si>
    <t>Стеллаж кухонный многоцелевой 2000х500х1800 перфорированная полка, стойки из профиля 40х20</t>
  </si>
  <si>
    <t>Стеллаж кухонный многоцелевой 2000х600х1800 перфорированная полка, стойки из профиля 40х20</t>
  </si>
  <si>
    <t>Стеллаж кухонный многоцелевой 400х400х1800 перфорированная полка, стойки из профиля 40х20</t>
  </si>
  <si>
    <t>Стеллаж кухонный многоцелевой 400х500х1800 перфорированная полка, стойки из профиля 40х20</t>
  </si>
  <si>
    <t>Стеллаж кухонный многоцелевой 400х600х1800 перфорированная полка, стойки из профиля 40х20</t>
  </si>
  <si>
    <t>Стеллаж кухонный многоцелевой 500х400х1800 перфорированная полка, стойки из профиля 40х20</t>
  </si>
  <si>
    <t>Стеллаж кухонный многоцелевой 500х500х1800 перфорированная полка, стойки из профиля 40х20</t>
  </si>
  <si>
    <t>Стеллаж кухонный многоцелевой 500х600х1800 перфорированная полка, стойки из профиля 40х20</t>
  </si>
  <si>
    <t>Стеллаж кухонный многоцелевой 600х400х1800 перфорированная полка, стойки из профиля 40х20</t>
  </si>
  <si>
    <t>Стеллаж кухонный многоцелевой 600х500х1800 перфорированная полка, стойки из профиля 40х20</t>
  </si>
  <si>
    <t>Стеллаж кухонный многоцелевой 600х600х1800 перфорированная полка, стойки из профиля 40х20</t>
  </si>
  <si>
    <t>Стеллаж кухонный многоцелевой 700х400х1800 перфорированная полка, стойки из профиля 40х20</t>
  </si>
  <si>
    <t>Стеллаж кухонный многоцелевой 700х500х1800 перфорированная полка, стойки из профиля 40х20</t>
  </si>
  <si>
    <t>Стеллаж кухонный многоцелевой 700х600х1800 перфорированная полка, стойки из профиля 40х20</t>
  </si>
  <si>
    <t>Стеллаж кухонный многоцелевой 800х400х1800 перфорированная полка, стойки из профиля 40х20</t>
  </si>
  <si>
    <t>Стеллаж кухонный многоцелевой 800х500х1800 перфорированная полка, стойки из профиля 40х20</t>
  </si>
  <si>
    <t>Стеллаж кухонный многоцелевой 800х600х1800 перфорированная полка, стойки из профиля 40х20</t>
  </si>
  <si>
    <t>Стеллаж кухонный многоцелевой 900х400х1800 перфорированная полка, стойки из профиля 40х20</t>
  </si>
  <si>
    <t>Стеллаж кухонный многоцелевой 900х500х1800 перфорированная полка, стойки из профиля 40х20</t>
  </si>
  <si>
    <t>Стеллаж кухонный многоцелевой 900х600х1800 перфорированная полка, стойки из профиля 40х20</t>
  </si>
  <si>
    <t>400х400х1800</t>
  </si>
  <si>
    <t>400х500х1800</t>
  </si>
  <si>
    <t>400х600х1800</t>
  </si>
  <si>
    <t>500х400х1800</t>
  </si>
  <si>
    <t>500х500х1800</t>
  </si>
  <si>
    <t>500х600х1800</t>
  </si>
  <si>
    <t>Стойки из профильной трубы 40х20</t>
  </si>
  <si>
    <t>Стойки из профильной трубы 40х40</t>
  </si>
  <si>
    <t>Стол производственный  400х600х850 обвязка с 4-х сторон</t>
  </si>
  <si>
    <t>Стол производственный  400х700х850 обвязка с 4-х сторон</t>
  </si>
  <si>
    <t>Стол производственный  500х600х850 обвязка с 4-х сторон</t>
  </si>
  <si>
    <t>Стол производственный  500х700х850 обвязка с 4-х сторон</t>
  </si>
  <si>
    <t>Стол производственный  600х600х850 обвязка с 4-х сторон</t>
  </si>
  <si>
    <t>Стол производственный  600х700х850 обвязка с 4-х сторон</t>
  </si>
  <si>
    <t>Стол производственный  700х600х850 обвязка с 4-х сторон</t>
  </si>
  <si>
    <t>Стол производственный  700х700х850 обвязка с 4-х сторон</t>
  </si>
  <si>
    <t>Стол производственный  800х600х850 обвязка с 4-х сторон</t>
  </si>
  <si>
    <t>Стол производственный  800х700х850 обвязка с 4-х сторон</t>
  </si>
  <si>
    <t>Стол производственный  900х600х850 обвязка с 4-х сторон</t>
  </si>
  <si>
    <t>Стол производственный  900х700х850 обвязка с 4-х сторон</t>
  </si>
  <si>
    <t>Стол производственный  1000х600х850 обвязка с 4-х сторон</t>
  </si>
  <si>
    <t>Стол производственный  1000х700х850 обвязка с 4-х сторон</t>
  </si>
  <si>
    <t>Стол производственный  1100х600х850 обвязка с 4-х сторон</t>
  </si>
  <si>
    <t>Стол производственный  1100х700х850 обвязка с 4-х сторон</t>
  </si>
  <si>
    <t>Стол производственный  1200х600х850 обвязка с 4-х сторон</t>
  </si>
  <si>
    <t>Стол производственный  1200х700х850 обвязка с 4-х сторон</t>
  </si>
  <si>
    <t>Стол производственный  1300х600х850 обвязка с 4-х сторон</t>
  </si>
  <si>
    <t>Стол производственный  1300х700х850 обвязка с 4-х сторон</t>
  </si>
  <si>
    <t>Стол производственный  1400х600х850 обвязка с 4-х сторон</t>
  </si>
  <si>
    <t>Стол производственный  1400х700х850 обвязка с 4-х сторон</t>
  </si>
  <si>
    <t>Стол производственный  1500х600х850 обвязка с 4-х сторон</t>
  </si>
  <si>
    <t>Стол производственный  1500х700х850 обвязка с 4-х сторон</t>
  </si>
  <si>
    <t>Стол производственный  1600х600х850 обвязка с 4-х сторон</t>
  </si>
  <si>
    <t>Стол производственный  1600х700х850 обвязка с 4-х сторон</t>
  </si>
  <si>
    <t>Стол производственный  1700х600х850 обвязка с 4-х сторон</t>
  </si>
  <si>
    <t>Стол производственный  1700х700х850 обвязка с 4-х сторон</t>
  </si>
  <si>
    <t>Стол производственный  1800х600х850 обвязка с 4-х сторон</t>
  </si>
  <si>
    <t>Стол производственный  1800х700х850 обвязка с 4-х сторон</t>
  </si>
  <si>
    <t>Стол производственный  1900х600х850 обвязка с 4-х сторон</t>
  </si>
  <si>
    <t>Стол производственный  1900х700х850 обвязка с 4-х сторон</t>
  </si>
  <si>
    <t>Стол производственный  2000х600х850 обвязка с 4-х сторон</t>
  </si>
  <si>
    <t>Стол производственный  2000х700х850 обвязка с 4-х сторон</t>
  </si>
  <si>
    <t>Стол производственный  400х600х850 обвязка с 4-х сторон каркас уголок 40х40</t>
  </si>
  <si>
    <t>Стол производственный  400х700х850 обвязка с 4-х сторон каркас уголок 40х40</t>
  </si>
  <si>
    <t>Стол производственный  500х600х850 обвязка с 4-х сторон каркас уголок 40х40</t>
  </si>
  <si>
    <t>Стол производственный  500х700х850 обвязка с 4-х сторон каркас уголок 40х40</t>
  </si>
  <si>
    <t>Стол производственный  600х600х850 обвязка с 4-х сторон каркас уголок 40х40</t>
  </si>
  <si>
    <t>Стол производственный  600х700х850 обвязка с 4-х сторон каркас уголок 40х40</t>
  </si>
  <si>
    <t>Стол производственный  700х600х850 обвязка с 4-х сторон каркас уголок 40х40</t>
  </si>
  <si>
    <t>Стол производственный  700х700х850 обвязка с 4-х сторон каркас уголок 40х40</t>
  </si>
  <si>
    <t>Стол производственный  800х600х850 обвязка с 4-х сторон каркас уголок 40х40</t>
  </si>
  <si>
    <t>Стол производственный  800х700х850 обвязка с 4-х сторон каркас уголок 40х40</t>
  </si>
  <si>
    <t>Стол производственный  900х600х850 обвязка с 4-х сторон каркас уголок 40х40</t>
  </si>
  <si>
    <t>Стол производственный  900х700х850 обвязка с 4-х сторон каркас уголок 40х40</t>
  </si>
  <si>
    <t>Стол производственный  1000х600х850 обвязка с 4-х сторон каркас уголок 40х40</t>
  </si>
  <si>
    <t>Стол производственный  1000х700х850 обвязка с 4-х сторон каркас уголок 40х40</t>
  </si>
  <si>
    <t>Стол производственный  1100х600х850 обвязка с 4-х сторон каркас уголок 40х40</t>
  </si>
  <si>
    <t>Стол производственный  1100х700х850 обвязка с 4-х сторон каркас уголок 40х40</t>
  </si>
  <si>
    <t>Стол производственный  1200х600х850 обвязка с 4-х сторон каркас уголок 40х40</t>
  </si>
  <si>
    <t>Стол производственный  1200х700х850 обвязка с 4-х сторон каркас уголок 40х40</t>
  </si>
  <si>
    <t>Стол производственный  1300х600х850 обвязка с 4-х сторон каркас уголок 40х40</t>
  </si>
  <si>
    <t>Стол производственный  1300х700х850 обвязка с 4-х сторон каркас уголок 40х40</t>
  </si>
  <si>
    <t>Стол производственный  1400х600х850 обвязка с 4-х сторон каркас уголок 40х40</t>
  </si>
  <si>
    <t>Стол производственный  1400х700х850 обвязка с 4-х сторон каркас уголок 40х40</t>
  </si>
  <si>
    <t>Стол производственный  1500х600х850 обвязка с 4-х сторон каркас уголок 40х40</t>
  </si>
  <si>
    <t>Стол производственный  1500х700х850 обвязка с 4-х сторон каркас уголок 40х40</t>
  </si>
  <si>
    <t>Стол производственный  1600х600х850 обвязка с 4-х сторон каркас уголок 40х40</t>
  </si>
  <si>
    <t>Стол производственный  1600х700х850 обвязка с 4-х сторон каркас уголок 40х40</t>
  </si>
  <si>
    <t>Стол производственный  1700х600х850 обвязка с 4-х сторон каркас уголок 40х40</t>
  </si>
  <si>
    <t>Стол производственный  1700х700х850 обвязка с 4-х сторон каркас уголок 40х40</t>
  </si>
  <si>
    <t>Стол производственный  1800х600х850 обвязка с 4-х сторон каркас уголок 40х40</t>
  </si>
  <si>
    <t>Стол производственный  1800х700х850 обвязка с 4-х сторон каркас уголок 40х40</t>
  </si>
  <si>
    <t>Стол производственный  1900х600х850 обвязка с 4-х сторон каркас уголок 40х40</t>
  </si>
  <si>
    <t>Стол производственный  1900х700х850 обвязка с 4-х сторон каркас уголок 40х40</t>
  </si>
  <si>
    <t>Стол производственный  2000х600х850 обвязка с 4-х сторон каркас уголок 40х40</t>
  </si>
  <si>
    <t>Стол производственный  2000х700х850 обвязка с 4-х сторон каркас уголок 40х40</t>
  </si>
  <si>
    <t>СТППЧ-4/6-ОБ</t>
  </si>
  <si>
    <t>СТППЧ-4/7-ОБ</t>
  </si>
  <si>
    <t>СТППЧ-5/6-ОБ</t>
  </si>
  <si>
    <t>СТППЧ-5/7-ОБ</t>
  </si>
  <si>
    <t>СТППЧ-6/6-ОБ</t>
  </si>
  <si>
    <t>СТППЧ-6/7-ОБ</t>
  </si>
  <si>
    <t>СТППЧ-7/6-ОБ</t>
  </si>
  <si>
    <t>СТППЧ-7/7-ОБ</t>
  </si>
  <si>
    <t>СТППЧ-8/6-ОБ</t>
  </si>
  <si>
    <t>СТППЧ-8/7-ОБ</t>
  </si>
  <si>
    <t>СТППЧ-9/6-ОБ</t>
  </si>
  <si>
    <t>СТППЧ-9/7-ОБ</t>
  </si>
  <si>
    <t>СТППЧ-10/6-ОБ</t>
  </si>
  <si>
    <t>СТППЧ-10/7-ОБ</t>
  </si>
  <si>
    <t>СТППЧ-11/6-ОБ</t>
  </si>
  <si>
    <t>СТППЧ-11/7-ОБ</t>
  </si>
  <si>
    <t>СТППЧ-12/6-ОБ</t>
  </si>
  <si>
    <t>СТППЧ-12/7-ОБ</t>
  </si>
  <si>
    <t>СТППЧ-13/6-ОБ</t>
  </si>
  <si>
    <t>СТППЧ-13/7-ОБ</t>
  </si>
  <si>
    <t>СТППЧ-14/6-ОБ</t>
  </si>
  <si>
    <t>СТППЧ-14/7-ОБ</t>
  </si>
  <si>
    <t>СТППЧ-15/6-ОБ</t>
  </si>
  <si>
    <t>СТППЧ-15/7-ОБ</t>
  </si>
  <si>
    <t>СТППЧ-16/6-ОБ</t>
  </si>
  <si>
    <t>СТППЧ-16/7-ОБ</t>
  </si>
  <si>
    <t>СТППЧ-17/6-ОБ</t>
  </si>
  <si>
    <t>СТППЧ-17/7-ОБ</t>
  </si>
  <si>
    <t>СТППЧ-18/6-ОБ</t>
  </si>
  <si>
    <t>СТППЧ-18/7-ОБ</t>
  </si>
  <si>
    <t>СТППЧ-19/6-ОБ</t>
  </si>
  <si>
    <t>СТППЧ-19/7-ОБ</t>
  </si>
  <si>
    <t>СТППЧ-20/6-ОБ</t>
  </si>
  <si>
    <t>СТППЧ-20/7-ОБ</t>
  </si>
  <si>
    <t>СТПУЧ-4/6-ОБ</t>
  </si>
  <si>
    <t>СТПУЧ-4/7-ОБ</t>
  </si>
  <si>
    <t>СТПУЧ-5/6-ОБ</t>
  </si>
  <si>
    <t>СТПУЧ-5/7-ОБ</t>
  </si>
  <si>
    <t>СТПУЧ-6/6-ОБ</t>
  </si>
  <si>
    <t>СТПУЧ-6/7-ОБ</t>
  </si>
  <si>
    <t>СТПУЧ-7/6-ОБ</t>
  </si>
  <si>
    <t>СТПУЧ-7/7-ОБ</t>
  </si>
  <si>
    <t>СТПУЧ-8/6-ОБ</t>
  </si>
  <si>
    <t>СТПУЧ-8/7-ОБ</t>
  </si>
  <si>
    <t>СТПУЧ-9/6-ОБ</t>
  </si>
  <si>
    <t>СТПУЧ-9/7-ОБ</t>
  </si>
  <si>
    <t>СТПУЧ-10/6-ОБ</t>
  </si>
  <si>
    <t>СТПУЧ-10/7-ОБ</t>
  </si>
  <si>
    <t>СТПУЧ-11/6-ОБ</t>
  </si>
  <si>
    <t>СТПУЧ-11/7-ОБ</t>
  </si>
  <si>
    <t>СТПУЧ-12/6-ОБ</t>
  </si>
  <si>
    <t>СТПУЧ-12/7-ОБ</t>
  </si>
  <si>
    <t>СТПУЧ-13/6-ОБ</t>
  </si>
  <si>
    <t>СТПУЧ-13/7-ОБ</t>
  </si>
  <si>
    <t>СТПУЧ-14/6-ОБ</t>
  </si>
  <si>
    <t>СТПУЧ-14/7-ОБ</t>
  </si>
  <si>
    <t>СТПУЧ-15/6-ОБ</t>
  </si>
  <si>
    <t>СТПУЧ-15/7-ОБ</t>
  </si>
  <si>
    <t>СТПУЧ-16/6-ОБ</t>
  </si>
  <si>
    <t>СТПУЧ-16/7-ОБ</t>
  </si>
  <si>
    <t>СТПУЧ-17/6-ОБ</t>
  </si>
  <si>
    <t>СТПУЧ-17/7-ОБ</t>
  </si>
  <si>
    <t>СТПУЧ-18/6-ОБ</t>
  </si>
  <si>
    <t>СТПУЧ-18/7-ОБ</t>
  </si>
  <si>
    <t>СТПУЧ-19/6-ОБ</t>
  </si>
  <si>
    <t>СТПУЧ-19/7-ОБ</t>
  </si>
  <si>
    <t>СТПУЧ-20/6-ОБ</t>
  </si>
  <si>
    <t>СТПУЧ-20/7-ОБ</t>
  </si>
  <si>
    <t>СКСПЧ-10/4/0,4/0,2/18-4П</t>
  </si>
  <si>
    <t>СКСПЧ-10/4/0,4/0,2/18-4С</t>
  </si>
  <si>
    <t>СКСПЧ-10/5/0,4/0,2/18-4П</t>
  </si>
  <si>
    <t>СКСПЧ-10/5/0,4/0,2/18-4С</t>
  </si>
  <si>
    <t>СКСПЧ-10/6/0,4/0,2/18-4П</t>
  </si>
  <si>
    <t>СКСПЧ-10/6/0,4/0,2/18-4С</t>
  </si>
  <si>
    <t>СКСПЧ-11/4/0,4/0,2/18-4П</t>
  </si>
  <si>
    <t>СКСПЧ-11/4/0,4/0,2/18-4С</t>
  </si>
  <si>
    <t>СКСПЧ-11/5/0,4/0,2/18-4П</t>
  </si>
  <si>
    <t>СКСПЧ-11/5/0,4/0,2/18-4С</t>
  </si>
  <si>
    <t>СКСПЧ-11/6/0,4/0,2/18-4П</t>
  </si>
  <si>
    <t>СКСПЧ-11/6/0,4/0,2/18-4С</t>
  </si>
  <si>
    <t>СКСПЧ-12/4/0,4/0,2/18-4П</t>
  </si>
  <si>
    <t>СКСПЧ-12/4/0,4/0,2/18-4С</t>
  </si>
  <si>
    <t>СКСПЧ-12/5/0,4/0,2/18-4П</t>
  </si>
  <si>
    <t>СКСПЧ-12/5/0,4/0,2/18-4С</t>
  </si>
  <si>
    <t>СКСПЧ-12/6/0,4/0,2/18-4П</t>
  </si>
  <si>
    <t>СКСПЧ-12/6/0,4/0,2/18-4С</t>
  </si>
  <si>
    <t>СКСПЧ-13/4/0,4/0,2/18-4П</t>
  </si>
  <si>
    <t>СКСПЧ-13/4/0,4/0,2/18-4С</t>
  </si>
  <si>
    <t>СКСПЧ-13/5/0,4/0,2/18-4П</t>
  </si>
  <si>
    <t>СКСПЧ-13/5/0,4/0,2/18-4С</t>
  </si>
  <si>
    <t>СКСПЧ-13/6/0,4/0,2/18-4П</t>
  </si>
  <si>
    <t>СКСПЧ-13/6/0,4/0,2/18-4С</t>
  </si>
  <si>
    <t>СКСПЧ-14/4/0,4/0,2/18-4П</t>
  </si>
  <si>
    <t>СКСПЧ-14/4/0,4/0,2/18-4С</t>
  </si>
  <si>
    <t>СКСПЧ-14/5/0,4/0,2/18-4П</t>
  </si>
  <si>
    <t>СКСПЧ-14/5/0,4/0,2/18-4С</t>
  </si>
  <si>
    <t>СКСПЧ-14/6/0,4/0,2/18-4П</t>
  </si>
  <si>
    <t>СКСПЧ-14/6/0,4/0,2/18-4С</t>
  </si>
  <si>
    <t>СКСПЧ-15/4/0,4/0,2/18-4П</t>
  </si>
  <si>
    <t>СКСПЧ-15/4/0,4/0,2/18-4С</t>
  </si>
  <si>
    <t>СКСПЧ-15/5/0,4/0,2/18-4П</t>
  </si>
  <si>
    <t>СКСПЧ-15/5/0,4/0,2/18-4С</t>
  </si>
  <si>
    <t>СКСПЧ-15/6/0,4/0,2/18-4П</t>
  </si>
  <si>
    <t>СКСПЧ-15/6/0,4/0,2/18-4С</t>
  </si>
  <si>
    <t>СКСПЧ-16/4/0,4/0,2/18-4П</t>
  </si>
  <si>
    <t>СКСПЧ-16/4/0,4/0,2/18-4С</t>
  </si>
  <si>
    <t>СКСПЧ-16/5/0,4/0,2/18-4П</t>
  </si>
  <si>
    <t>СКСПЧ-16/5/0,4/0,2/18-4С</t>
  </si>
  <si>
    <t>СКСПЧ-16/6/0,4/0,2/18-4П</t>
  </si>
  <si>
    <t>СКСПЧ-16/6/0,4/0,2/18-4С</t>
  </si>
  <si>
    <t>СКСПЧ-17/4/0,4/0,2/18-4П</t>
  </si>
  <si>
    <t>СКСПЧ-17/4/0,4/0,2/18-4С</t>
  </si>
  <si>
    <t>СКСПЧ-17/5/0,4/0,2/18-4П</t>
  </si>
  <si>
    <t>СКСПЧ-17/5/0,4/0,2/18-4С</t>
  </si>
  <si>
    <t>СКСПЧ-17/6/0,4/0,2/18-4П</t>
  </si>
  <si>
    <t>СКСПЧ-17/6/0,4/0,2/18-4С</t>
  </si>
  <si>
    <t>СКСПЧ-18/4/0,4/0,2/18-4П</t>
  </si>
  <si>
    <t>СКСПЧ-18/4/0,4/0,2/18-4С</t>
  </si>
  <si>
    <t>СКСПЧ-18/5/0,4/0,2/18-4П</t>
  </si>
  <si>
    <t>СКСПЧ-18/5/0,4/0,2/18-4С</t>
  </si>
  <si>
    <t>СКСПЧ-18/6/0,4/0,2/18-4П</t>
  </si>
  <si>
    <t>СКСПЧ-18/6/0,4/0,2/18-4С</t>
  </si>
  <si>
    <t>СКСПЧ-19/4/0,4/0,2/18-4П</t>
  </si>
  <si>
    <t>СКСПЧ-19/4/0,4/0,2/18-4С</t>
  </si>
  <si>
    <t>СКСПЧ-19/5/0,4/0,2/18-4П</t>
  </si>
  <si>
    <t>СКСПЧ-19/5/0,4/0,2/18-4С</t>
  </si>
  <si>
    <t>СКСПЧ-19/6/0,4/0,2/18-4П</t>
  </si>
  <si>
    <t>СКСПЧ-19/6/0,4/0,2/18-4С</t>
  </si>
  <si>
    <t>СКСПЧ-20/4/0,4/0,2/18-4П</t>
  </si>
  <si>
    <t>СКСПЧ-20/4/0,4/0,2/18-4С</t>
  </si>
  <si>
    <t>СКСПЧ-20/5/0,4/0,2/18-4П</t>
  </si>
  <si>
    <t>СКСПЧ-20/5/0,4/0,2/18-4С</t>
  </si>
  <si>
    <t>СКСПЧ-20/6/0,4/0,2/18-4П</t>
  </si>
  <si>
    <t>СКСПЧ-20/6/0,4/0,2/18-4С</t>
  </si>
  <si>
    <t>СКСПЧ-4/4/0,4/0,2/18-4П</t>
  </si>
  <si>
    <t>СКСПЧ-4/4/0,4/0,2/18-4С</t>
  </si>
  <si>
    <t>СКСПЧ-4/5/0,4/0,2/18-4П</t>
  </si>
  <si>
    <t>СКСПЧ-4/5/0,4/0,2/18-4С</t>
  </si>
  <si>
    <t>СКСПЧ-4/6/0,4/0,2/18-4П</t>
  </si>
  <si>
    <t>СКСПЧ-4/6/0,4/0,2/18-4С</t>
  </si>
  <si>
    <t>СКСПЧ-5/4/0,4/0,2/18-4П</t>
  </si>
  <si>
    <t>СКСПЧ-5/4/0,4/0,2/18-4С</t>
  </si>
  <si>
    <t>СКСПЧ-5/5/0,4/0,2/18-4П</t>
  </si>
  <si>
    <t>СКСПЧ-5/5/0,4/0,2/18-4С</t>
  </si>
  <si>
    <t>СКСПЧ-5/6/0,4/0,2/18-4П</t>
  </si>
  <si>
    <t>СКСПЧ-5/6/0,4/0,2/18-4С</t>
  </si>
  <si>
    <t>СКСПЧ-6/4/0,4/0,2/18-4П</t>
  </si>
  <si>
    <t>СКСПЧ-6/4/0,4/0,2/18-4С</t>
  </si>
  <si>
    <t>СКСПЧ-6/5/0,4/0,2/18-4П</t>
  </si>
  <si>
    <t>СКСПЧ-6/5/0,4/0,2/18-4С</t>
  </si>
  <si>
    <t>СКСПЧ-6/6/0,4/0,2/18-4П</t>
  </si>
  <si>
    <t>СКСПЧ-6/6/0,4/0,2/18-4С</t>
  </si>
  <si>
    <t>СКСПЧ-7/4/0,4/0,2/18-4П</t>
  </si>
  <si>
    <t>СКСПЧ-7/4/0,4/0,2/18-4С</t>
  </si>
  <si>
    <t>СКСПЧ-7/5/0,4/0,2/18-4П</t>
  </si>
  <si>
    <t>СКСПЧ-7/5/0,4/0,2/18-4С</t>
  </si>
  <si>
    <t>СКСПЧ-7/6/0,4/0,2/18-4П</t>
  </si>
  <si>
    <t>СКСПЧ-7/6/0,4/0,2/18-4С</t>
  </si>
  <si>
    <t>СКСПЧ-8/4/0,4/0,2/18-4П</t>
  </si>
  <si>
    <t>СКСПЧ-8/4/0,4/0,2/18-4С</t>
  </si>
  <si>
    <t>СКСПЧ-8/5/0,4/0,2/18-4П</t>
  </si>
  <si>
    <t>СКСПЧ-8/5/0,4/0,2/18-4С</t>
  </si>
  <si>
    <t>СКСПЧ-8/6/0,4/0,2/18-4П</t>
  </si>
  <si>
    <t>СКСПЧ-8/6/0,4/0,2/18-4С</t>
  </si>
  <si>
    <t>СКСПЧ-9/4/0,4/0,2/18-4П</t>
  </si>
  <si>
    <t>СКСПЧ-9/4/0,4/0,2/18-4С</t>
  </si>
  <si>
    <t>СКСПЧ-9/5/0,4/0,2/18-4П</t>
  </si>
  <si>
    <t>СКСПЧ-9/5/0,4/0,2/18-4С</t>
  </si>
  <si>
    <t>СКСПЧ-9/6/0,4/0,2/18-4П</t>
  </si>
  <si>
    <t>СКСПЧ-9/6/0,4/0,2/18-4С</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</si>
  <si>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</si>
  <si>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</si>
  <si>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</si>
  <si>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</si>
  <si>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</si>
  <si>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</si>
  <si>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</si>
  <si>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</si>
  <si>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</si>
  <si>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</si>
  <si>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</si>
  <si>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</si>
  <si>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</si>
  <si>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</si>
  <si>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</si>
  <si>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</si>
  <si>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</si>
  <si>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</si>
  <si>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</si>
  <si>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</si>
  <si>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</si>
  <si>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</si>
  <si>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</si>
  <si>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</si>
  <si>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</si>
  <si>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</si>
  <si>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</si>
  <si>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</si>
  <si>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</si>
  <si>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</si>
  <si>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</si>
  <si>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</si>
  <si>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</si>
  <si>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</si>
  <si>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415х615х110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</si>
  <si>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415х715х110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</si>
  <si>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</si>
  <si>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</si>
  <si>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</si>
  <si>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615х715х110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</si>
  <si>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</si>
  <si>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</si>
  <si>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</si>
  <si>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</si>
  <si>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</si>
  <si>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</si>
  <si>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</si>
  <si>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</si>
  <si>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1115х615х110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</si>
  <si>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1115х715х110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</si>
  <si>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</si>
  <si>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</si>
  <si>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</si>
  <si>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</si>
  <si>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</si>
  <si>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</si>
  <si>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</si>
  <si>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</si>
  <si>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</si>
  <si>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</si>
  <si>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</si>
  <si>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</si>
  <si>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</si>
  <si>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</si>
  <si>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</si>
  <si>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</si>
  <si>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</si>
  <si>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</si>
  <si>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</si>
  <si>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</si>
  <si>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</si>
  <si>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</si>
  <si>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</si>
  <si>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</si>
  <si>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</si>
  <si>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</si>
  <si>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</si>
  <si>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</si>
  <si>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</si>
  <si>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</si>
  <si>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</si>
  <si>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</si>
  <si>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</si>
  <si>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</si>
  <si>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</si>
  <si>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</si>
  <si>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</si>
  <si>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</si>
  <si>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</si>
  <si>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</si>
  <si>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</si>
  <si>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</si>
  <si>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</si>
  <si>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</si>
  <si>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</si>
  <si>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</si>
  <si>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</si>
  <si>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</si>
  <si>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</si>
  <si>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</si>
  <si>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</si>
  <si>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</si>
  <si>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</si>
  <si>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</si>
  <si>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</si>
  <si>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515х715х110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</si>
  <si>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</si>
  <si>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615х715х110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</si>
  <si>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715х615х110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</si>
  <si>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</si>
  <si>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815х615х110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</si>
  <si>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815х715х110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</si>
  <si>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915х612х110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</si>
  <si>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</si>
  <si>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1015х615х110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</si>
  <si>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1015х715х110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</si>
  <si>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</si>
  <si>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</si>
  <si>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1213х614х110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</si>
  <si>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1216х718х110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</si>
  <si>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1315х615х110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</si>
  <si>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1315х715х110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</si>
  <si>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1415х615х110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</si>
  <si>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</si>
  <si>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1512х615х110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</si>
  <si>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1510х713х110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</si>
  <si>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</si>
  <si>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</si>
  <si>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</si>
  <si>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1715х715х110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</si>
  <si>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1815х615х110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</si>
  <si>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</si>
  <si>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1915х615х110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</si>
  <si>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1915х715х110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</si>
  <si>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2015х615х110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</si>
  <si>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2015х715х110 мм. Вес  изделия 55 кг.</t>
  </si>
  <si>
    <t>Тип полки/обвязки/каркаса</t>
  </si>
  <si>
    <t>перфорированная</t>
  </si>
  <si>
    <t>Тип полки/Количество ярусов</t>
  </si>
  <si>
    <t>перфорированная 2-х ярусная</t>
  </si>
  <si>
    <t>сплошная</t>
  </si>
  <si>
    <t>сплошная 2-х ярусная</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</si>
  <si>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</si>
  <si>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</si>
  <si>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</si>
  <si>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</si>
  <si>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</si>
  <si>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</si>
  <si>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</si>
  <si>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</si>
  <si>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</si>
  <si>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</si>
  <si>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</si>
  <si>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</si>
  <si>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</si>
  <si>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</si>
  <si>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</si>
  <si>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</si>
  <si>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</si>
  <si>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</si>
  <si>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</si>
  <si>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</si>
  <si>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</si>
  <si>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</si>
  <si>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</si>
  <si>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</si>
  <si>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</si>
  <si>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</si>
  <si>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</si>
  <si>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</si>
  <si>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</si>
  <si>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</si>
  <si>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</si>
  <si>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</si>
  <si>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</si>
  <si>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</si>
  <si>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</si>
  <si>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</si>
  <si>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</si>
  <si>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</si>
  <si>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</si>
  <si>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</si>
  <si>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</si>
  <si>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</si>
  <si>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</si>
  <si>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</si>
  <si>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</si>
  <si>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</si>
  <si>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</si>
  <si>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</si>
  <si>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</si>
  <si>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</si>
  <si>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</si>
  <si>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</si>
  <si>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</si>
  <si>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</si>
  <si>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</si>
  <si>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</si>
  <si>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</si>
  <si>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</si>
  <si>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</si>
  <si>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</si>
  <si>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</si>
  <si>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</si>
  <si>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</si>
  <si>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</si>
  <si>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</si>
  <si>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</si>
  <si>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</si>
  <si>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</si>
  <si>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</si>
  <si>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</si>
  <si>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</si>
  <si>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</si>
  <si>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</si>
  <si>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</si>
  <si>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</si>
  <si>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</si>
  <si>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</si>
  <si>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</si>
  <si>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</si>
  <si>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915х416х42 мм. Вес  изделия 10 кг.</t>
  </si>
  <si>
    <t>Плита индукционная 400х750х470 2-х конфорочная 700 серия 3,5кВт</t>
  </si>
  <si>
    <t>Плита индукционная 700х750х470 4-х конфорочная 700 серия 3,5кВт</t>
  </si>
  <si>
    <t>Плита индукционная 1010х750х470 6-ти конфорочная 700 серия 3,5кВт</t>
  </si>
  <si>
    <t>Плита индукционная 450х900х470 2-х конфорочная 900 серия 3,5кВт</t>
  </si>
  <si>
    <t>Плита индукционная 840х900х470 4-х конфорочная 900 серия 3,5кВт</t>
  </si>
  <si>
    <t>Плита индукционная 1220х900х470 6-ти конфорочная 900 серия 3,5кВт</t>
  </si>
  <si>
    <t>400х750х470</t>
  </si>
  <si>
    <t>700х750х470</t>
  </si>
  <si>
    <t>1010х750х470</t>
  </si>
  <si>
    <t>450х900х470</t>
  </si>
  <si>
    <t>840х900х470</t>
  </si>
  <si>
    <t>1220х900х470</t>
  </si>
  <si>
    <t>Серия</t>
  </si>
  <si>
    <t>900 серия</t>
  </si>
  <si>
    <t>700 серия</t>
  </si>
  <si>
    <t>Плиты индукционные</t>
  </si>
  <si>
    <t>Подставка под индукционную плиту 2-700 400х750х570</t>
  </si>
  <si>
    <t>Подставка под индукционную плиту 4-700 700х750х570</t>
  </si>
  <si>
    <t>Подставка под индукционную плиту 6-700 1010х750х570</t>
  </si>
  <si>
    <t>Подставка под индукционную плиту 2-900 450х900х570</t>
  </si>
  <si>
    <t>Подставка под индукционную плиту 4-900 840х900х570</t>
  </si>
  <si>
    <t>Подставка под индукционную плиту 6-900 1220х900х570</t>
  </si>
  <si>
    <t>400х750х570</t>
  </si>
  <si>
    <t>700х750х570</t>
  </si>
  <si>
    <t>1010х750х570</t>
  </si>
  <si>
    <t>450х900х570</t>
  </si>
  <si>
    <t>840х900х570</t>
  </si>
  <si>
    <t>1220х900х570</t>
  </si>
  <si>
    <t>470х480 (400х380х300)</t>
  </si>
  <si>
    <t>500х530 (430х430х300)</t>
  </si>
  <si>
    <t>600х630 (530х530х350)</t>
  </si>
  <si>
    <t>700х730 (630х630х400)</t>
  </si>
  <si>
    <t>890х480 (400х380х300)</t>
  </si>
  <si>
    <t>950х530 (430х430х300)</t>
  </si>
  <si>
    <t>1150х640 (530х530х350)</t>
  </si>
  <si>
    <t>1350х825 (630х630х400)</t>
  </si>
  <si>
    <t>1310х480 (400х380х300)</t>
  </si>
  <si>
    <t>1400х530 (430х430х300)</t>
  </si>
  <si>
    <t>1700х630 (530х530х350)</t>
  </si>
  <si>
    <t>2000х730 (630х630х400)</t>
  </si>
  <si>
    <t>900х600 (480х480х300)</t>
  </si>
  <si>
    <t>1150х600 (480х480х300)</t>
  </si>
  <si>
    <t>1500х600 (480х480х300)</t>
  </si>
  <si>
    <t>900х700 (580х580х350)</t>
  </si>
  <si>
    <t>1150х700 (580х580х350)</t>
  </si>
  <si>
    <t>1500х700 (580х580х350)</t>
  </si>
  <si>
    <t>ВМСВПЧ-1-4,7/4,8/8,5</t>
  </si>
  <si>
    <t>ВМСВПЧ-1-5/5,3/8,5</t>
  </si>
  <si>
    <t>ВМСВПЧ-1-6/6,3/8,5</t>
  </si>
  <si>
    <t>ВМСВПЧ-1-7/7,3/8,5</t>
  </si>
  <si>
    <t>ВМСВПЧ-2-11,5/6,4/8,5</t>
  </si>
  <si>
    <t>ВМСВПЧ-2-13,5/8,25/8,5</t>
  </si>
  <si>
    <t>ВМСВПЧ-2-8,9/4,8/8,5</t>
  </si>
  <si>
    <t>ВМСВПЧ-2-9,5/5,3/8,5</t>
  </si>
  <si>
    <t>ВМСВПЧ-3-13,1/4,8/8,5</t>
  </si>
  <si>
    <t>ВМСВПЧ-3-14/5,3/8,5</t>
  </si>
  <si>
    <t>ВМСВПЧ-3-17/6,3/8,5</t>
  </si>
  <si>
    <t>ВМСВПЧ-3-20/7,3/8,5</t>
  </si>
  <si>
    <t>Тип ёмкости</t>
  </si>
  <si>
    <t>сварная</t>
  </si>
  <si>
    <t>ВМСВПЧ-1(Л)-11,5/6/8,5</t>
  </si>
  <si>
    <t>ВМСВПЧ-1(Л)-15/6/8,5</t>
  </si>
  <si>
    <t>ВМСВПЧ-1(Л)-15/7/8,5</t>
  </si>
  <si>
    <t>ВМСВПЧ-1(Л)-9/6/8,5</t>
  </si>
  <si>
    <t>ВМСВПЧ-1(Л)-9/7/8,5</t>
  </si>
  <si>
    <t>ВМСВПЧ-1(Л)-11,5/7/8,5</t>
  </si>
  <si>
    <t>ВМСВПЧ-1(П)-11,5/6/8,5</t>
  </si>
  <si>
    <t>ВМСВПЧ-1(П)-15/6/8,5</t>
  </si>
  <si>
    <t>ВМСВПЧ-1(П)-15/7/8,5</t>
  </si>
  <si>
    <t>ВМСВПЧ-1(П)-9/6/8,5</t>
  </si>
  <si>
    <t>ВМСВПЧ-1(П)-9/7/8,5</t>
  </si>
  <si>
    <t>1 сварная емкость; Материал каркаса: нержавеющая сталь AISI430 (0,8 мм); Материал столешницы: нержавеющая сталь AISI430 (1 мм); Размер ванны: 400х430х300мм;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</si>
  <si>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530х530х350мм;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</si>
  <si>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630х630х400мм;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</si>
  <si>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</si>
  <si>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</si>
  <si>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480х480х300мм;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</si>
  <si>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</si>
  <si>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400х380х300мм;Тип каркаса: уголок 40х40 мм нерж.; </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</si>
  <si>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</si>
  <si>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 мм; Тип каркаса: уголок 40х40 мм нерж.; </t>
  </si>
  <si>
    <t xml:space="preserve">Ванна-стол с одной емкостью; Материал каркаса: нержавеющая сталь AISI430 (0,8 мм); Материал столешницы: нержавеющая сталь AISI430 (1 мм); Размер ванны:  580х580х350 мм; Тип каркаса: уголок 40х40 мм нерж.; </t>
  </si>
  <si>
    <t>Ванны моечные</t>
  </si>
  <si>
    <t>ванна-стол рабочая поверхность слева 1150х600х850</t>
  </si>
  <si>
    <t>ванна-стол рабочая поверхность  слева 1500х600х850</t>
  </si>
  <si>
    <t>ванна-стол рабочая поверхность  слева 1500х700х850</t>
  </si>
  <si>
    <t>ванна-стол рабочая поверхность  слева 900х600х850</t>
  </si>
  <si>
    <t>ванна-стол рабочая поверхность  слева 900х700х850</t>
  </si>
  <si>
    <t>ванна-стол рабочая поверхность  слева 1150х700х850</t>
  </si>
  <si>
    <t>ванна-стол рабочая поверхность  справа 1150х600х850</t>
  </si>
  <si>
    <t>ванна-стол рабочая поверхность  справа 1150х700х850</t>
  </si>
  <si>
    <t>ванна-стол рабочая поверхность  справа 1500х600х850</t>
  </si>
  <si>
    <t>ванна-стол рабочая поверхность  справа 1500х700х850</t>
  </si>
  <si>
    <t>ванна-стол рабочая поверхность  справа 900х600х850</t>
  </si>
  <si>
    <t>ванна-стол рабочая поверхность  справа 900х700х850</t>
  </si>
  <si>
    <t>Ванна моечная сварная 1 емкость 470х480х850</t>
  </si>
  <si>
    <t>Ванна моечная сварная 1 емкость 500х530х850</t>
  </si>
  <si>
    <t>Ванна моечная сварная 1 емкость 600х630х850</t>
  </si>
  <si>
    <t>Ванна моечная сварная 1 емкость 700х730х850</t>
  </si>
  <si>
    <t>Ванна моечная сварная 2 емкости 1150х640х850</t>
  </si>
  <si>
    <t>Ванна моечная сварная 2 емкости 1350х825х850</t>
  </si>
  <si>
    <t>Ванна моечная сварная 2 емкости 890х480х850</t>
  </si>
  <si>
    <t>Ванна моечная сварная 2 емкости 950х530х850</t>
  </si>
  <si>
    <t>Ванна моечная сварная 3 емкости 1310х480х850</t>
  </si>
  <si>
    <t>Ванна моечная сварная 3 емкости 1400х530х850</t>
  </si>
  <si>
    <t>Ванна моечная сварная 3 емкости 1700х630х850</t>
  </si>
  <si>
    <t>Ванна моечная сварная 3 емкости 2000х730х850</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</si>
  <si>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1015х415х143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</si>
  <si>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</si>
  <si>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</si>
  <si>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</si>
  <si>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1115х415х143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</si>
  <si>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1115х515х143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</si>
  <si>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1115х615х143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</si>
  <si>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1115х715х143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</si>
  <si>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1215х415х143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</si>
  <si>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1215х515х143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</si>
  <si>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1215х615х143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</si>
  <si>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1215х715х143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</si>
  <si>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1315х415х143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</si>
  <si>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1315х515х143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</si>
  <si>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1315х615х143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</si>
  <si>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1315х715х143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</si>
  <si>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1415х415х143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</si>
  <si>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1415х515х143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</si>
  <si>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1415х615х143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</si>
  <si>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1415х715х143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</si>
  <si>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1515х415х143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</si>
  <si>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1515х515х143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</si>
  <si>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1515х615х143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</si>
  <si>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1515х715х143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</si>
  <si>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</si>
  <si>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</si>
  <si>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</si>
  <si>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</si>
  <si>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</si>
  <si>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1715х515х143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</si>
  <si>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</si>
  <si>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</si>
  <si>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</si>
  <si>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39 кг. Габариты упаковки полок 1815х515х143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</si>
  <si>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</si>
  <si>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48 кг. Габариты упаковки полок 1815х715х143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</si>
  <si>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</si>
  <si>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41 кг. Габариты упаковки полок 1915х515х143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</si>
  <si>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</si>
  <si>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50 кг. Габариты упаковки полок 1915х715х143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</si>
  <si>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2015х415х143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</si>
  <si>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</si>
  <si>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</si>
  <si>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47 кг. Габариты упаковки полок 2015х615х143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</si>
  <si>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52 кг. Габариты упаковки полок 2015х715х143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</si>
  <si>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16 кг. Габариты упаковки полок 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</si>
  <si>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</si>
  <si>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</si>
  <si>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</si>
  <si>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17 кг. Габариты упаковки полок 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</si>
  <si>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</si>
  <si>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</si>
  <si>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</si>
  <si>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</si>
  <si>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</si>
  <si>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</si>
  <si>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</si>
  <si>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20 кг. Габариты упаковки полок 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</si>
  <si>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22 кг. Габариты упаковки полок 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</si>
  <si>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24 кг. Габариты упаковки полок 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</si>
  <si>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27 кг. Габариты упаковки полок 915х715х143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</si>
  <si>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Поставляется в собранном виде. Вес плиты индукционной 28 кг. Габариты упаковки 415х765х485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</si>
  <si>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Поставляется в собранном виде. Вес плиты индукционной 40 кг. Габариты упаковки 715х765х485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</si>
  <si>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Поставляется в собранном виде. Вес плиты индукционной 58 кг. Габариты упаковки 1025х765х485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</si>
  <si>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Поставляется в собранном виде. Вес плиты индукционной 33 кг. Габариты упаковки 465х915х485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</si>
  <si>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Поставляется в собранном виде. Вес плиты индукционной 48 кг. Габариты упаковки 855х915х485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</si>
  <si>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Поставляется в собранном виде. Вес плиты индукционной 68 кг. Габариты упаковки 1235х915х485 мм.</t>
  </si>
  <si>
    <t>Подставка под индукционную плиту 2-х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8 кг. Габариты упакованного изделия 415х805х145 мм.</t>
  </si>
  <si>
    <t>Подставка под индукционную плиту 4-х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10 кг. Габариты упакованного изделия 715х805х145 мм.</t>
  </si>
  <si>
    <t>Подставка под индукционную плиту 6-х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1025х805х145 мм.</t>
  </si>
  <si>
    <t>Подставка под индукционную плиту 2-х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9 кг. Габариты упакованного изделия 465х955х145 мм.</t>
  </si>
  <si>
    <t>Подставка под индукционную плиту 4-х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855х955х145 мм.</t>
  </si>
  <si>
    <t>Подставка под индукционную плиту 6-х конфорочную 900 серия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15 кг. Габариты упакованного изделия 1235х955х145 мм.</t>
  </si>
  <si>
    <t>СКИДКА</t>
  </si>
  <si>
    <t>%</t>
  </si>
  <si>
    <t>СКСПЧ-10/4/0,4/0,4/18-4П</t>
  </si>
  <si>
    <t>СКСПЧ-10/4/0,4/0,4/18-4С</t>
  </si>
  <si>
    <t>СКСПЧ-10/5/0,4/0,4/18-4П</t>
  </si>
  <si>
    <t>СКСПЧ-10/5/0,4/0,4/18-4С</t>
  </si>
  <si>
    <t>СКСПЧ-10/6/0,4/0,4/18-4П</t>
  </si>
  <si>
    <t>СКСПЧ-10/6/0,4/0,4/18-4С</t>
  </si>
  <si>
    <t>СКСПЧ-11/4/0,4/0,4/18-4П</t>
  </si>
  <si>
    <t>СКСПЧ-11/4/0,4/0,4/18-4С</t>
  </si>
  <si>
    <t>СКСПЧ-11/5/0,4/0,4/18-4П</t>
  </si>
  <si>
    <t>СКСПЧ-11/5/0,4/0,4/18-4С</t>
  </si>
  <si>
    <t>СКСПЧ-11/6/0,4/0,4/18-4П</t>
  </si>
  <si>
    <t>СКСПЧ-11/6/0,4/0,4/18-4С</t>
  </si>
  <si>
    <t>СКСПЧ-12/4/0,4/0,4/18-4П</t>
  </si>
  <si>
    <t>СКСПЧ-12/4/0,4/0,4/18-4С</t>
  </si>
  <si>
    <t>СКСПЧ-12/5/0,4/0,4/18-4П</t>
  </si>
  <si>
    <t>СКСПЧ-12/5/0,4/0,4/18-4С</t>
  </si>
  <si>
    <t>СКСПЧ-12/6/0,4/0,4/18-4П</t>
  </si>
  <si>
    <t>СКСПЧ-12/6/0,4/0,4/18-4С</t>
  </si>
  <si>
    <t>СКСПЧ-13/4/0,4/0,4/18-4П</t>
  </si>
  <si>
    <t>СКСПЧ-13/4/0,4/0,4/18-4С</t>
  </si>
  <si>
    <t>СКСПЧ-13/5/0,4/0,4/18-4П</t>
  </si>
  <si>
    <t>СКСПЧ-13/5/0,4/0,4/18-4С</t>
  </si>
  <si>
    <t>СКСПЧ-13/6/0,4/0,4/18-4П</t>
  </si>
  <si>
    <t>СКСПЧ-13/6/0,4/0,4/18-4С</t>
  </si>
  <si>
    <t>СКСПЧ-14/4/0,4/0,4/18-4П</t>
  </si>
  <si>
    <t>СКСПЧ-14/4/0,4/0,4/18-4С</t>
  </si>
  <si>
    <t>СКСПЧ-14/5/0,4/0,4/18-4П</t>
  </si>
  <si>
    <t>СКСПЧ-14/5/0,4/0,4/18-4С</t>
  </si>
  <si>
    <t>СКСПЧ-14/6/0,4/0,4/18-4П</t>
  </si>
  <si>
    <t>СКСПЧ-14/6/0,4/0,4/18-4С</t>
  </si>
  <si>
    <t>СКСПЧ-15/4/0,4/0,4/18-4П</t>
  </si>
  <si>
    <t>СКСПЧ-15/4/0,4/0,4/18-4С</t>
  </si>
  <si>
    <t>СКСПЧ-15/5/0,4/0,4/18-4П</t>
  </si>
  <si>
    <t>СКСПЧ-15/5/0,4/0,4/18-4С</t>
  </si>
  <si>
    <t>СКСПЧ-15/6/0,4/0,4/18-4П</t>
  </si>
  <si>
    <t>СКСПЧ-15/6/0,4/0,4/18-4С</t>
  </si>
  <si>
    <t>СКСПЧ-16/4/0,4/0,4/18-4П</t>
  </si>
  <si>
    <t>СКСПЧ-16/4/0,4/0,4/18-4С</t>
  </si>
  <si>
    <t>СКСПЧ-16/5/0,4/0,4/18-4П</t>
  </si>
  <si>
    <t>СКСПЧ-16/5/0,4/0,4/18-4С</t>
  </si>
  <si>
    <t>СКСПЧ-16/6/0,4/0,4/18-4П</t>
  </si>
  <si>
    <t>СКСПЧ-16/6/0,4/0,4/18-4С</t>
  </si>
  <si>
    <t>СКСПЧ-17/4/0,4/0,4/18-4П</t>
  </si>
  <si>
    <t>СКСПЧ-17/4/0,4/0,4/18-4С</t>
  </si>
  <si>
    <t>СКСПЧ-17/5/0,4/0,4/18-4П</t>
  </si>
  <si>
    <t>СКСПЧ-17/5/0,4/0,4/18-4С</t>
  </si>
  <si>
    <t>СКСПЧ-17/6/0,4/0,4/18-4П</t>
  </si>
  <si>
    <t>СКСПЧ-17/6/0,4/0,4/18-4С</t>
  </si>
  <si>
    <t>СКСПЧ-18/4/0,4/0,4/18-4П</t>
  </si>
  <si>
    <t>СКСПЧ-18/4/0,4/0,4/18-4С</t>
  </si>
  <si>
    <t>СКСПЧ-18/5/0,4/0,4/18-4П</t>
  </si>
  <si>
    <t>СКСПЧ-18/5/0,4/0,4/18-4С</t>
  </si>
  <si>
    <t>СКСПЧ-18/6/0,4/0,4/18-4П</t>
  </si>
  <si>
    <t>СКСПЧ-18/6/0,4/0,4/18-4С</t>
  </si>
  <si>
    <t>СКСПЧ-19/4/0,4/0,4/18-4П</t>
  </si>
  <si>
    <t>СКСПЧ-19/4/0,4/0,4/18-4С</t>
  </si>
  <si>
    <t>СКСПЧ-19/5/0,4/0,4/18-4П</t>
  </si>
  <si>
    <t>СКСПЧ-19/5/0,4/0,4/18-4С</t>
  </si>
  <si>
    <t>СКСПЧ-19/6/0,4/0,4/18-4П</t>
  </si>
  <si>
    <t>СКСПЧ-19/6/0,4/0,4/18-4С</t>
  </si>
  <si>
    <t>СКСПЧ-20/4/0,4/0,4/18-4П</t>
  </si>
  <si>
    <t>СКСПЧ-20/4/0,4/0,4/18-4С</t>
  </si>
  <si>
    <t>СКСПЧ-20/5/0,4/0,4/18-4П</t>
  </si>
  <si>
    <t>СКСПЧ-20/5/0,4/0,4/18-4С</t>
  </si>
  <si>
    <t>СКСПЧ-20/6/0,4/0,4/18-4П</t>
  </si>
  <si>
    <t>СКСПЧ-20/6/0,4/0,4/18-4С</t>
  </si>
  <si>
    <t>СКСПЧ-4/4/0,4/0,4/18-4П</t>
  </si>
  <si>
    <t>СКСПЧ-4/4/0,4/0,4/18-4С</t>
  </si>
  <si>
    <t>СКСПЧ-4/5/0,4/0,4/18-4П</t>
  </si>
  <si>
    <t>СКСПЧ-4/5/0,4/0,4/18-4С</t>
  </si>
  <si>
    <t>СКСПЧ-4/6/0,4/0,4/18-4П</t>
  </si>
  <si>
    <t>СКСПЧ-4/6/0,4/0,4/18-4С</t>
  </si>
  <si>
    <t>СКСПЧ-5/4/0,4/0,4/18-4П</t>
  </si>
  <si>
    <t>СКСПЧ-5/4/0,4/0,4/18-4С</t>
  </si>
  <si>
    <t>СКСПЧ-5/5/0,4/0,4/18-4П</t>
  </si>
  <si>
    <t>СКСПЧ-5/5/0,4/0,4/18-4С</t>
  </si>
  <si>
    <t>СКСПЧ-5/6/0,4/0,4/18-4П</t>
  </si>
  <si>
    <t>СКСПЧ-5/6/0,4/0,4/18-4С</t>
  </si>
  <si>
    <t>СКСПЧ-6/4/0,4/0,4/18-4П</t>
  </si>
  <si>
    <t>СКСПЧ-6/4/0,4/0,4/18-4С</t>
  </si>
  <si>
    <t>СКСПЧ-6/5/0,4/0,4/18-4П</t>
  </si>
  <si>
    <t>СКСПЧ-6/5/0,4/0,4/18-4С</t>
  </si>
  <si>
    <t>СКСПЧ-6/6/0,4/0,4/18-4П</t>
  </si>
  <si>
    <t>СКСПЧ-6/6/0,4/0,4/18-4С</t>
  </si>
  <si>
    <t>СКСПЧ-7/4/0,4/0,4/18-4П</t>
  </si>
  <si>
    <t>СКСПЧ-7/4/0,4/0,4/18-4С</t>
  </si>
  <si>
    <t>СКСПЧ-7/5/0,4/0,4/18-4П</t>
  </si>
  <si>
    <t>СКСПЧ-7/5/0,4/0,4/18-4С</t>
  </si>
  <si>
    <t>СКСПЧ-7/6/0,4/0,4/18-4П</t>
  </si>
  <si>
    <t>СКСПЧ-7/6/0,4/0,4/18-4С</t>
  </si>
  <si>
    <t>СКСПЧ-8/4/0,4/0,4/18-4П</t>
  </si>
  <si>
    <t>СКСПЧ-8/4/0,4/0,4/18-4С</t>
  </si>
  <si>
    <t>СКСПЧ-8/5/0,4/0,4/18-4П</t>
  </si>
  <si>
    <t>СКСПЧ-8/5/0,4/0,4/18-4С</t>
  </si>
  <si>
    <t>СКСПЧ-8/6/0,4/0,4/18-4П</t>
  </si>
  <si>
    <t>СКСПЧ-8/6/0,4/0,4/18-4С</t>
  </si>
  <si>
    <t>СКСПЧ-9/4/0,4/0,4/18-4П</t>
  </si>
  <si>
    <t>СКСПЧ-9/4/0,4/0,4/18-4С</t>
  </si>
  <si>
    <t>СКСПЧ-9/5/0,4/0,4/18-4П</t>
  </si>
  <si>
    <t>СКСПЧ-9/5/0,4/0,4/18-4С</t>
  </si>
  <si>
    <t>СКСПЧ-9/6/0,4/0,4/18-4П</t>
  </si>
  <si>
    <t>СКСПЧ-9/6/0,4/0,4/18-4С</t>
  </si>
  <si>
    <t>.</t>
  </si>
  <si>
    <t>1 сварная емкость;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</si>
  <si>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</si>
  <si>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</si>
  <si>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</si>
  <si>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3 сварные емкости; Материал каркаса: нержавеющая сталь AISI430 (0,8 мм); 430х430х300мм;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</si>
  <si>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</si>
  <si>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</si>
  <si>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</si>
  <si>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</si>
  <si>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</si>
  <si>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31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</si>
  <si>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</si>
  <si>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</si>
  <si>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</si>
  <si>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</si>
  <si>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</si>
  <si>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</si>
  <si>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38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</si>
  <si>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</si>
  <si>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</si>
  <si>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</si>
  <si>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</si>
  <si>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</si>
  <si>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</si>
  <si>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</si>
  <si>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</si>
  <si>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</si>
  <si>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</si>
  <si>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</si>
  <si>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</si>
  <si>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</si>
  <si>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</si>
  <si>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48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</si>
  <si>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</si>
  <si>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</si>
  <si>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</si>
  <si>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56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</si>
  <si>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</si>
  <si>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</si>
  <si>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</si>
  <si>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17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</si>
  <si>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</si>
  <si>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</si>
  <si>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</si>
  <si>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</si>
  <si>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</si>
  <si>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</si>
  <si>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</si>
  <si>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</si>
  <si>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21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</si>
  <si>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</si>
  <si>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</si>
  <si>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</si>
  <si>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</si>
  <si>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</si>
  <si>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</si>
  <si>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</si>
  <si>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</si>
  <si>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</si>
  <si>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</si>
  <si>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</si>
  <si>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</si>
  <si>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</si>
  <si>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</si>
  <si>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</si>
  <si>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</si>
  <si>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</si>
  <si>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</si>
  <si>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</si>
  <si>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</si>
  <si>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</si>
  <si>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</si>
  <si>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</si>
  <si>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</si>
  <si>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</si>
  <si>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</si>
  <si>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</si>
  <si>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</si>
  <si>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55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</si>
  <si>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</si>
  <si>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</si>
  <si>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</si>
  <si>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</si>
  <si>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</si>
  <si>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60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</si>
  <si>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</si>
  <si>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</si>
  <si>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62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</si>
  <si>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53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</si>
  <si>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58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</si>
  <si>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64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</si>
  <si>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</si>
  <si>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</si>
  <si>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</si>
  <si>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</si>
  <si>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</si>
  <si>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</si>
  <si>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</si>
  <si>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</si>
  <si>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</si>
  <si>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</si>
  <si>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</si>
  <si>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</si>
  <si>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</si>
  <si>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</si>
  <si>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</si>
  <si>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29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</si>
  <si>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</si>
  <si>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915х615х143 мм.</t>
  </si>
  <si>
    <t>Наименование</t>
  </si>
  <si>
    <t>Прилавок для приборов и подносов с заниженной столешницей 600</t>
  </si>
  <si>
    <t>Мармит 1-х блюд индукционный 2-х конфорочный 1120</t>
  </si>
  <si>
    <t>М1ИЧ-3К-15</t>
  </si>
  <si>
    <t>Мармит 1-х блюд индукционный 3-х конфорочный 1500</t>
  </si>
  <si>
    <t>Мармит 1-х блюд 2-х конфорочный чугунные конфорки 1120</t>
  </si>
  <si>
    <t>М1ЧЧ-3К-15</t>
  </si>
  <si>
    <t>Мармит 1-х блюд 3-х конфорочный чугунные конфорки 1500</t>
  </si>
  <si>
    <t>Мармит 1-х блюд под супницы 1120</t>
  </si>
  <si>
    <t>М1СЧ-3К-15</t>
  </si>
  <si>
    <t>Мармит 1-х блюд под супницы 1500</t>
  </si>
  <si>
    <t>Мармит 2-х блюд паровой 1120</t>
  </si>
  <si>
    <t>М2ПЧ-15</t>
  </si>
  <si>
    <t>Мармит 2-х блюд паровой 1500</t>
  </si>
  <si>
    <t>Прилавок-витрина холодильный закрытый 1120</t>
  </si>
  <si>
    <t>ПНЧ-6</t>
  </si>
  <si>
    <t>Прилавок нейтральный 600</t>
  </si>
  <si>
    <t>ПНЧ-7</t>
  </si>
  <si>
    <t>Прилавок нейтральный 700</t>
  </si>
  <si>
    <t>ПНЧ-8</t>
  </si>
  <si>
    <t>Прилавок нейтральный 800</t>
  </si>
  <si>
    <t>ПНЧ-9</t>
  </si>
  <si>
    <t>Прилавок нейтральный 900</t>
  </si>
  <si>
    <t>ПНЧ-10</t>
  </si>
  <si>
    <t>Прилавок нейтральный 1000</t>
  </si>
  <si>
    <t>ПНЧ-13</t>
  </si>
  <si>
    <t>Прилавок нейтральный 1300</t>
  </si>
  <si>
    <t>ПНЧ-14</t>
  </si>
  <si>
    <t>Прилавок нейтральный 1400</t>
  </si>
  <si>
    <t>ПНЧ-15</t>
  </si>
  <si>
    <t>Прилавок нейтральный 1500</t>
  </si>
  <si>
    <t>ПНЧ-16</t>
  </si>
  <si>
    <t>Прилавок нейтральный 1600</t>
  </si>
  <si>
    <t>ПНЧ-17</t>
  </si>
  <si>
    <t>Прилавок нейтральный 1700</t>
  </si>
  <si>
    <t>ПНЧ-18</t>
  </si>
  <si>
    <t>Прилавок нейтральный 1800</t>
  </si>
  <si>
    <t>ПНЧ-19</t>
  </si>
  <si>
    <t>Прилавок нейтральный 1900</t>
  </si>
  <si>
    <t>ПНЧ-20</t>
  </si>
  <si>
    <t>Прилавок нейтральный 2000</t>
  </si>
  <si>
    <t>Прилавок-витрина нейтральный закрытый 1120</t>
  </si>
  <si>
    <t>Тепловое оборудование</t>
  </si>
  <si>
    <t>Нейтральное оборудование</t>
  </si>
  <si>
    <t>Линии раздачи</t>
  </si>
  <si>
    <t>Габаритные размеры (ШхГхВ), мм</t>
  </si>
  <si>
    <t>ПППЧ-БН-СЗ-6</t>
  </si>
  <si>
    <t>М1ИЧ-2К-11,2</t>
  </si>
  <si>
    <t>М1ЧЧ-2К-11,2</t>
  </si>
  <si>
    <t>М1СЧ-2К-11,2</t>
  </si>
  <si>
    <t>М2ПЧ-11,2</t>
  </si>
  <si>
    <t>ПВХЗЧ-11,2</t>
  </si>
  <si>
    <t>ПВНЗЧ-11,2</t>
  </si>
  <si>
    <t>ККЧ-11,2</t>
  </si>
  <si>
    <t>RRP*, руб. с НДС</t>
  </si>
  <si>
    <t>Тележки-шпильки</t>
  </si>
  <si>
    <t>ТШУЧ-4,47/6,35/15,7-14-7,5</t>
  </si>
  <si>
    <t>635х447х1570</t>
  </si>
  <si>
    <t>ТШУЧ-6,5/8,35/17,5-16-7,5</t>
  </si>
  <si>
    <t xml:space="preserve"> 650х835х1750</t>
  </si>
  <si>
    <t>ТШУЧ-6,5/8,35/17,5-20-7,5</t>
  </si>
  <si>
    <t xml:space="preserve"> 650х835х1750 </t>
  </si>
  <si>
    <t>ТШУЧ-6,35/4,47/16,2-14-12,5</t>
  </si>
  <si>
    <t>635х447х1625</t>
  </si>
  <si>
    <t>ТШУЧ-6,5/8,35/18-16-12,5</t>
  </si>
  <si>
    <t>ТШУЧ-6,5/8,35/18-20-12,5</t>
  </si>
  <si>
    <t>ТШУЧ-4,47/6,35/15,75-14-М8</t>
  </si>
  <si>
    <t>635х447х1580</t>
  </si>
  <si>
    <t>ТШУЧ-6,5/8,35/17,5-16-М8</t>
  </si>
  <si>
    <t>650х835х1760</t>
  </si>
  <si>
    <t>ТШУЧ-6,5/8,35/17,5-20-М8</t>
  </si>
  <si>
    <t>650х835х1750</t>
  </si>
  <si>
    <t>ТШУЧ-4,47/6,35/15,95-14-М10</t>
  </si>
  <si>
    <t>635х447х1600</t>
  </si>
  <si>
    <t>ТШУЧ-6,5/8,35/17,75-16-М10</t>
  </si>
  <si>
    <t>650х835х1780</t>
  </si>
  <si>
    <t>ТШУЧ-6,5/8,35/17,75-20-М10</t>
  </si>
  <si>
    <t>ТШУЧ-4,47/6,35/15,75-14-Т8</t>
  </si>
  <si>
    <t>ТШУЧ-6,5/8,35/17,5-16-Т8</t>
  </si>
  <si>
    <t xml:space="preserve"> 650х835х1760</t>
  </si>
  <si>
    <t>ТШУЧ-6,5/8,35/17,5-20-Т8</t>
  </si>
  <si>
    <t>ТШПРЧ-4,47/6,35/15,7-14-7,5</t>
  </si>
  <si>
    <t>ТШПРЧ-4,47/6,35/15,7-14-12,5</t>
  </si>
  <si>
    <t>ТШПРЧ-4,47/6,35/15,75-14-М8</t>
  </si>
  <si>
    <t>ТШПРЧ-4,47/6,35/15,95-14-М10</t>
  </si>
  <si>
    <t>ТШПРЧ-4,47/6,35/15,75-14-Т8</t>
  </si>
  <si>
    <t>ТШГЧ-3,68/5,65/15,7-14-7,5</t>
  </si>
  <si>
    <t>565х368х1570</t>
  </si>
  <si>
    <t>ТШГЧ-3,68/5,65/16,2-14-12,5</t>
  </si>
  <si>
    <t>565х368х1625</t>
  </si>
  <si>
    <t>ТШГЧ-3,68/5,65/15,75-14-М8</t>
  </si>
  <si>
    <t>565х368х1580</t>
  </si>
  <si>
    <t>ТШГЧ-3,68/5,65/15,95-14-М10</t>
  </si>
  <si>
    <t>565х368х1600</t>
  </si>
  <si>
    <t>ТШГЧ-3,68/5,65/15,75-14-Т8</t>
  </si>
  <si>
    <t>*Высота может меняться в зависимости от диаметра колеса</t>
  </si>
  <si>
    <t>ПЧЧ-2К9-4,5/9/4,7</t>
  </si>
  <si>
    <t> ПЧЧ-4К9-8,4/9/4,7</t>
  </si>
  <si>
    <t>ПЧЧ-6К9-12,2/9/4,7</t>
  </si>
  <si>
    <t>660х660х660(1320)</t>
  </si>
  <si>
    <t>1120х1045(660)х870(1340)</t>
  </si>
  <si>
    <t>1500х1045(660)х870(1340)</t>
  </si>
  <si>
    <t>1120х1030(660)х870(1320)</t>
  </si>
  <si>
    <t>1500х1030(660)х870(1320)</t>
  </si>
  <si>
    <t>1120х1030(660)х1707</t>
  </si>
  <si>
    <t>ПНЧ-11,2</t>
  </si>
  <si>
    <t>Прилавок нейтральный 1120</t>
  </si>
  <si>
    <t>RRP*, руб. с НДС 22%</t>
  </si>
  <si>
    <t>каркас профильная труба 40х40, сплошная полка</t>
  </si>
  <si>
    <t>каркас уголок, сплошная полка</t>
  </si>
  <si>
    <t>каркас профильная труба, обвязка с 4-х сторон</t>
  </si>
  <si>
    <t>каркас уголок, обвязка с 4-х сторон</t>
  </si>
  <si>
    <t>Столы тумбы</t>
  </si>
  <si>
    <t>Двери-купе</t>
  </si>
  <si>
    <t>Стол-тумба двери-купе</t>
  </si>
  <si>
    <t>СТТЧ-К-8/6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</si>
  <si>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</si>
  <si>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СТТЧ-К-8/7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</si>
  <si>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</si>
  <si>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СТТЧ-К-9/6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</si>
  <si>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</si>
  <si>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СТТЧ-К-9/7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</si>
  <si>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</si>
  <si>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СТТЧ-К-10/6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</si>
  <si>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</si>
  <si>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СТТЧ-К-10/7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</si>
  <si>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</si>
  <si>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СТТЧ-К-11/6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</si>
  <si>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</si>
  <si>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СТТЧ-К-11/7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</si>
  <si>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</si>
  <si>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СТТЧ-К-12/6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</si>
  <si>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</si>
  <si>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СТТЧ-К-12/7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</si>
  <si>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</si>
  <si>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СТТЧ-К-13/6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</si>
  <si>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мм. </t>
  </si>
  <si>
    <t>СТТЧ-К-13/7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</si>
  <si>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</si>
  <si>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СТТЧ-К-14/6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</si>
  <si>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</si>
  <si>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СТТЧ-К-14/7</t>
  </si>
  <si>
    <t>СТТЧ-К-15/6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</si>
  <si>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</si>
  <si>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СТТЧ-К-15/7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</si>
  <si>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</si>
  <si>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СТТЧ-К-16/6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</si>
  <si>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</si>
  <si>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СТТЧ-К-16/7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</si>
  <si>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</si>
  <si>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СТТЧ-К-17/6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</si>
  <si>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</si>
  <si>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СТТЧ-К-17/7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</si>
  <si>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1700х700х850мм. </t>
  </si>
  <si>
    <t>СТТЧ-К-18/6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</si>
  <si>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</si>
  <si>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СТТЧ-К-18/7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</si>
  <si>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1800х700х850мм. </t>
  </si>
  <si>
    <t>Распашные двери</t>
  </si>
  <si>
    <t>Стол-тумба распашные двери</t>
  </si>
  <si>
    <t>СТТЧ-Р-6/6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</si>
  <si>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</si>
  <si>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СТТЧ-Р-6/7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</si>
  <si>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</si>
  <si>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СТТЧ-Р-7/6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</si>
  <si>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</si>
  <si>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СТТЧ-Р-7/7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</si>
  <si>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</si>
  <si>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СТТЧ-Р-8/6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</si>
  <si>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</si>
  <si>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СТТЧ-Р-8/7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</si>
  <si>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</si>
  <si>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СТТЧ-Р-9/6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</si>
  <si>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</si>
  <si>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СТТЧ-Р-9/7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</si>
  <si>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</si>
  <si>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СТТЧ-Р-10/6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</si>
  <si>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</si>
  <si>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СТТЧ-Р-10/7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</si>
  <si>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</si>
  <si>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СТТЧ-Р-11/6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</si>
  <si>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</si>
  <si>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СТТЧ-Р-11/7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</si>
  <si>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</si>
  <si>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СТТЧ-Р-12/6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</si>
  <si>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</si>
  <si>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СТТЧ-Р-12/7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</si>
  <si>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</si>
  <si>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СТТЧ-Р-13/6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</si>
  <si>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</si>
  <si>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СТТЧ-Р-13/7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</si>
  <si>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</si>
  <si>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СТТЧ-Р-14/6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</si>
  <si>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</si>
  <si>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СТТЧ-Р-14/7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</si>
  <si>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</si>
  <si>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СТТЧ-Р-15/6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</si>
  <si>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</si>
  <si>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СТТЧ-Р-15/7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</si>
  <si>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</si>
  <si>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СТТЧ-Р-16/6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</si>
  <si>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</si>
  <si>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СТТЧ-Р-16/7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</si>
  <si>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</si>
  <si>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СТТЧ-Р-17/6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</si>
  <si>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</si>
  <si>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СТТЧ-Р-17/7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</si>
  <si>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</si>
  <si>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СТТЧ-Р-18/6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</si>
  <si>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</si>
  <si>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СТТЧ-Р-18/7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</si>
  <si>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</si>
  <si>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Без дверей</t>
  </si>
  <si>
    <t>Стол-тумба без дверей</t>
  </si>
  <si>
    <t>СТТЧ-О-6/6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</si>
  <si>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</si>
  <si>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СТТЧ-О-6/7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</si>
  <si>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</si>
  <si>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СТТЧ-О-7/6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</si>
  <si>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</si>
  <si>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СТТЧ-О-7/7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</si>
  <si>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</si>
  <si>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СТТЧ-О-8/6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</si>
  <si>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</si>
  <si>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СТТЧ-О-8/7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</si>
  <si>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</si>
  <si>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СТТЧ-О-9/6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</si>
  <si>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</si>
  <si>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СТТЧ-О-9/7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</si>
  <si>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</si>
  <si>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СТТЧ-О-10/6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</si>
  <si>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</si>
  <si>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СТТЧ-О-10/7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</si>
  <si>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</si>
  <si>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СТТЧ-О-11/6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</si>
  <si>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</si>
  <si>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СТТЧ-О-11/7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</si>
  <si>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</si>
  <si>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СТТЧ-О-12/6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</si>
  <si>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</si>
  <si>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СТТЧ-О-12/7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</si>
  <si>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</si>
  <si>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СТТЧ-О-13/6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</si>
  <si>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</si>
  <si>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СТТЧ-О-13/7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</si>
  <si>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</si>
  <si>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СТТЧ-О-14/6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</si>
  <si>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</si>
  <si>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СТТЧ-О-14/7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</si>
  <si>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</si>
  <si>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СТТЧ-О-15/6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</si>
  <si>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</si>
  <si>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СТТЧ-О-15/7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</si>
  <si>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</si>
  <si>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СТТЧ-О-16/6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</si>
  <si>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</si>
  <si>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СТТЧ-О-16/7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</si>
  <si>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</si>
  <si>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СТТЧ-О-17/6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</si>
  <si>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</si>
  <si>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СТТЧ-О-17/7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</si>
  <si>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</si>
  <si>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СТТЧ-О-18/6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</si>
  <si>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</si>
  <si>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СТТЧ-О-18/7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</si>
  <si>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</si>
  <si>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Полки настенные открытые</t>
  </si>
  <si>
    <t>Позиция</t>
  </si>
  <si>
    <t>Полка-шкаф без дверей</t>
  </si>
  <si>
    <t>ПШЧ-О-6/3/6</t>
  </si>
  <si>
    <t>ПШЧ-О-6/4/6</t>
  </si>
  <si>
    <t>ПШЧ-О-8/3/6</t>
  </si>
  <si>
    <t>ПШЧ-О-8/4/6</t>
  </si>
  <si>
    <t>ПШЧ-О-10/3/6</t>
  </si>
  <si>
    <t>ПШЧ-О-10/4/6</t>
  </si>
  <si>
    <t>ПШЧ-О-12/3/6</t>
  </si>
  <si>
    <t>ПШЧ-О-12/4/6</t>
  </si>
  <si>
    <t>ПШЧ-О-14/3/6</t>
  </si>
  <si>
    <t xml:space="preserve">Полка-шкаф </t>
  </si>
  <si>
    <t>ПШЧ-О-14/4/6</t>
  </si>
  <si>
    <t>600Х300Х600</t>
  </si>
  <si>
    <t xml:space="preserve">Полка шкаф  </t>
  </si>
  <si>
    <t xml:space="preserve">Полка настенная выполнена из из стали марки AISI 430 и толщиной 0,8 мм. Полка закрытая без дверей. В упакованном виде изделие имеет габариты 600х300х400 мм. </t>
  </si>
  <si>
    <t xml:space="preserve">Полка настенная выполнена из из стали марки AISI 430 и толщиной 0,8 мм. Полка закрытая без дверей. В упакованном виде изделие имеет габариты 600х400х600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</si>
  <si>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</si>
  <si>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</si>
  <si>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</si>
  <si>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</si>
  <si>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</si>
  <si>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</si>
  <si>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</si>
  <si>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1400х400х600 мм. </t>
  </si>
  <si>
    <t>Полки настенные закрытые</t>
  </si>
  <si>
    <t>Полки настенные закрытые без дверей</t>
  </si>
  <si>
    <t xml:space="preserve">Полки настенные закрытые с дверцами </t>
  </si>
  <si>
    <t>Полка-шкаф двери-купе</t>
  </si>
  <si>
    <t>ПШЧ-К-6/3/6</t>
  </si>
  <si>
    <t>ПШЧ-К-6/4/6</t>
  </si>
  <si>
    <t>ПШЧ-К-8/3/6</t>
  </si>
  <si>
    <t>ПШЧ-К-8/4/6</t>
  </si>
  <si>
    <t>ПШЧ-К-10/3/6</t>
  </si>
  <si>
    <t>ПШЧ-К-10/4/6</t>
  </si>
  <si>
    <t>ПШЧ-К-12/3/6</t>
  </si>
  <si>
    <t>ПШЧ-К-12/4/6</t>
  </si>
  <si>
    <t>ПШЧ-К-14/3/6</t>
  </si>
  <si>
    <t>ПШЧ-К-14/4/6</t>
  </si>
  <si>
    <t>ПШЧ-К-15/3/6</t>
  </si>
  <si>
    <t>ПШЧ-К-15/4/6</t>
  </si>
  <si>
    <t xml:space="preserve">Полка настенная выполнена из из стали марки AISI 430 и толщиной 0,8 мм. Оснащена дверями-купе. В упакованном виде изделие имеет габариты 600х300х400 мм. </t>
  </si>
  <si>
    <t xml:space="preserve">Полка настенная выполнена из из стали марки AISI 430 и толщиной 0,8 мм. Оснащена дверями-купе. В упакованном виде изделие имеет габариты 600х400х600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</si>
  <si>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</si>
  <si>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</si>
  <si>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</si>
  <si>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</si>
  <si>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</si>
  <si>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</si>
  <si>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</si>
  <si>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</si>
  <si>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</si>
  <si>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1500х400х600 мм. </t>
  </si>
  <si>
    <t>Полки закрытые распашные двери</t>
  </si>
  <si>
    <t>Полка-шкаф распашные двери</t>
  </si>
  <si>
    <t>ПШЧ-Р-6/3/6</t>
  </si>
  <si>
    <t>ПШЧ-Р-6/4/6</t>
  </si>
  <si>
    <t>ПШЧ-Р-8/4/6</t>
  </si>
  <si>
    <t>ПШЧ-Р-10/3/6</t>
  </si>
  <si>
    <t>ПШЧ-Р-10/4/6</t>
  </si>
  <si>
    <t>ПШЧ-Р-12/3/6</t>
  </si>
  <si>
    <t>ПШЧ-Р-12/4/6</t>
  </si>
  <si>
    <t>ПШЧ-Р-14/3/6</t>
  </si>
  <si>
    <t>ПШЧ-Р-14/4/6</t>
  </si>
  <si>
    <t>ПШЧ-Р-15/3/6</t>
  </si>
  <si>
    <t>ПШЧ-Р-15/4/6</t>
  </si>
  <si>
    <t xml:space="preserve">Полка настенная выполнена из из стали марки AISI 430 и толщиной 0,8 мм. Оснащена распашные дверями. В упакованном виде изделие имеет габариты 600х300х600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</si>
  <si>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600х400х600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</si>
  <si>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</si>
  <si>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</si>
  <si>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</si>
  <si>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</si>
  <si>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</si>
  <si>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</si>
  <si>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</si>
  <si>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</si>
  <si>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</si>
  <si>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1500х400х600 мм. </t>
  </si>
  <si>
    <t>RRP*,  руб. с НДС</t>
  </si>
  <si>
    <t xml:space="preserve">Мармит первых блюд, корпус из нержавеющей стали марки AISI 430 толщиной 1 мм.  Имеет 3 индукционные конфорки мощностью по 3.5 кВт. Оснащен 1 полкой сверху. </t>
  </si>
  <si>
    <t>ПШЧ-Р-8/3/6</t>
  </si>
  <si>
    <t>Цена с учетом скидки 20%</t>
  </si>
  <si>
    <t>Цена с учетом скидки 18%</t>
  </si>
  <si>
    <t>Стеллаж со стойками из уголков</t>
  </si>
  <si>
    <t>Стеллажи со стойками из профильной трубы 40х20</t>
  </si>
  <si>
    <t>Стеллажи со стойками из профильной трубы 40х40</t>
  </si>
  <si>
    <t>Плита чугунная, корпус из нержавеющей стали марки AISI 430 толщиной 1 мм.  Имеет 2 чугунные конфорки мощностью по 2,5 кВт, питание 380 В. Общая мощность 5 кВт. Габариты конфорки 300х300 мм. Поставляется в собранном виде. Вес плиты 52 кг. Габариты упаковки 465х915х485 мм.</t>
  </si>
  <si>
    <t>Плита чугунная, корпус из нержавеющей стали марки AISI 430 толщиной 1 мм.  Имеет 4 чугунные конфорки мощностью по 2,5 кВт, питание 380 В. Общая мощность 10 кВт. Габариты конфорки 300х300 мм. Поставляется в собранном виде. Вес плиты 68 кг. Габариты упаковки 855х915х485 мм.</t>
  </si>
  <si>
    <t>Плита чугунная, корпус из нержавеющей стали марки AISI 430 толщиной 1 мм.  Имеет 6 чугунны[ конфорок мощностью по 2,5 кВт, питание 380 В. Общая мощность 15 кВт. Габариты конфорки 300х300 мм. Поставляется в собранном виде. Вес плиты 92 кг. Габариты упаковки 1235х915х485 мм.</t>
  </si>
  <si>
    <t>СКИДКА 20% до 15 мая 2026</t>
  </si>
  <si>
    <t>СКИДКА 18% до 15 мая 2026</t>
  </si>
  <si>
    <t>Настенные сплошные полки 1 ярус</t>
  </si>
  <si>
    <t>Настенные сплошные полки 2 яруса</t>
  </si>
  <si>
    <t>Настенные перфорированные полки 2 яруса</t>
  </si>
  <si>
    <t>Настенные перфорированные полки 1 ярус</t>
  </si>
  <si>
    <t>СТК-10/8</t>
  </si>
  <si>
    <t>Стол кондитерский 1000х800х850 сплошная полка</t>
  </si>
  <si>
    <t>1000х800х850</t>
  </si>
  <si>
    <t>СТК-15/8</t>
  </si>
  <si>
    <t>Стол кондитерский 1500х800х850 сплошная полка</t>
  </si>
  <si>
    <t>1500х800х850</t>
  </si>
  <si>
    <t>СТК-10/8-ОБ</t>
  </si>
  <si>
    <t>Стол производственный 1000х800х850 обвязка с 4-х сторон</t>
  </si>
  <si>
    <t>СТК-12/8-ОБ</t>
  </si>
  <si>
    <t>Стол производственный 1200х800х850 обвязка с 4-х сторон</t>
  </si>
  <si>
    <t>1200х800х850</t>
  </si>
  <si>
    <t>СТК-15/8-ОБ</t>
  </si>
  <si>
    <t>Стол производственный 1500х800х850 обвязка с 4-х сторон</t>
  </si>
  <si>
    <t>СТК-12/8</t>
  </si>
  <si>
    <t>Стол кондитерский 1200х800х850 сплошная полка</t>
  </si>
  <si>
    <t>НОВИНКА!</t>
  </si>
  <si>
    <t>Столы кондитерские</t>
  </si>
  <si>
    <t>СТК-18/8</t>
  </si>
  <si>
    <t>1800х800х850</t>
  </si>
  <si>
    <t>Стол кондитерский Рада СТК-10/8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1015х815х115 мм. Вес  изделия 26 кг.</t>
  </si>
  <si>
    <t>Стол кондитерский Рада СТК-12/8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1215х815х120 мм. Вес  изделия 32 кг.</t>
  </si>
  <si>
    <t>Стол кондитерский Рада СТК-10/8-ОБ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1015х815х115 мм. Вес  изделия 26 кг.</t>
  </si>
  <si>
    <t>Стол кондитерский Рада СТК-12/8-ОБ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1215х815х120 мм. Вес  изделия 32 кг.</t>
  </si>
  <si>
    <t>Стол кондитерский Рада СТК-18/8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1815х815х120 мм. Вес  изделия 40 кг.</t>
  </si>
  <si>
    <t>Стол кондитерский Рада СТК-15/8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1515х815х120 мм. Вес  изделия 40 кг.</t>
  </si>
  <si>
    <t>Стол кондитерский Рада СТК-18/8-ОБ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1815х815х120 мм. Вес  изделия 40 кг.</t>
  </si>
  <si>
    <t>Стол кондитерский Рада СТК-15/8-ОБ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1515х815х120 мм. Вес  изделия 40 кг.</t>
  </si>
  <si>
    <t>Столы с деревянной столешницей из бука</t>
  </si>
  <si>
    <t>Столы производственные, нержавеющая сталь</t>
  </si>
  <si>
    <t>Столы со столешницей из нержавеющей стали</t>
  </si>
  <si>
    <t xml:space="preserve">Столы производственные с полипропиленовой столешницей </t>
  </si>
  <si>
    <t>Столы со столешницей из полипропилена</t>
  </si>
  <si>
    <t>СТПС-10/6</t>
  </si>
  <si>
    <t>Производственный стол с полипропиленовой столешницей СТПС-10/6.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1000х600х850 мм.</t>
  </si>
  <si>
    <t>СТПС-12/6</t>
  </si>
  <si>
    <t>Производственный стол с полипропиленовой столешницей СТПС-12/6.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1200х600х850 мм.</t>
  </si>
  <si>
    <t>СТПС-15/6</t>
  </si>
  <si>
    <t>Производственный стол с полипропиленовой столешницей СТПС-15/6.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1500х600х850 мм.</t>
  </si>
  <si>
    <t>СТПС-18/6</t>
  </si>
  <si>
    <t>Производственный стол с полипропиленовой столешницей СТПС-18/6.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1800х600х850 мм.</t>
  </si>
  <si>
    <t>СТПС-10/7</t>
  </si>
  <si>
    <t>Производственный стол с полипропиленовой столешницей СТПС-10/7.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1000х700х850 мм.</t>
  </si>
  <si>
    <t>СТПС-12/7</t>
  </si>
  <si>
    <t>Производственный стол с полипропиленовой столешницей СТПС-12/7.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1200х700х850 мм.</t>
  </si>
  <si>
    <t>СТПС-15/7</t>
  </si>
  <si>
    <t>Производственный стол с полипропиленовой столешницей СТПС-15/7.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1500х700х850 мм.</t>
  </si>
  <si>
    <t>СТПС-18/7</t>
  </si>
  <si>
    <t>Производственный стол с полипропиленовой столешницей СТПС-18/7.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1800х700х850 мм.</t>
  </si>
  <si>
    <t>СТПС-10/8</t>
  </si>
  <si>
    <t>Производственный стол с полипропиленовой столешницей СТПС-10/8.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1000х800х850 мм.</t>
  </si>
  <si>
    <t>СТПС-12/8</t>
  </si>
  <si>
    <t>Производственный стол с полипропиленовой столешницей СТПС-12/8.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1200х800х850 мм.</t>
  </si>
  <si>
    <t>СТПС-15/8</t>
  </si>
  <si>
    <t>Производственный стол с полипропиленовой столешницей СТПС-15/8.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1500х800х850 мм.</t>
  </si>
  <si>
    <t>СТПС-18/8</t>
  </si>
  <si>
    <t>Производственный стол с полипропиленовой столешницей СТПС-18/8.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1800х800х850 мм.</t>
  </si>
  <si>
    <t>СТПС-10/6-ОБ</t>
  </si>
  <si>
    <t>Стол производственный с полипропиленовой столешницей 1000х600х850 обвязка с 4-х сторон</t>
  </si>
  <si>
    <t>Производственный стол с полипропиленовой столешницей СТПС-10/6-ОБ.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1000х600х850 мм.</t>
  </si>
  <si>
    <t>СТПС-12/6-ОБ</t>
  </si>
  <si>
    <t>Стол производственный с полипропиленовой столешницей 1200х600х850 обвязка с 4-х сторон</t>
  </si>
  <si>
    <t>Производственный стол с полипропиленовой столешницей СТПС-12/6-ОБ.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1200х600х850 мм.</t>
  </si>
  <si>
    <t>СТПС-15/6-ОБ</t>
  </si>
  <si>
    <t>Стол производственный с полипропиленовой столешницей 1500х600х850 обвязка с 4-х сторон</t>
  </si>
  <si>
    <t>Производственный стол с полипропиленовой столешницей СТПС-15/6-ОБ.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1500х600х850 мм.</t>
  </si>
  <si>
    <t>СТПС-18/6-ОБ</t>
  </si>
  <si>
    <t>Стол производственный с полипропиленовой столешницей 1800х600х850 обвязка с 4-х сторон</t>
  </si>
  <si>
    <t>Производственный стол с полипропиленовой столешницей СТПС-18/6-ОБ.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1800х600х850 мм.</t>
  </si>
  <si>
    <t>СТПС-10/7-ОБ</t>
  </si>
  <si>
    <t>Стол производственный с полипропиленовой столешницей 1000х700х850 обвязка с 4-х сторон</t>
  </si>
  <si>
    <t>Производственный стол с полипропиленовой столешницей СТПС-10/7-ОБ.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1000х600х850 мм.</t>
  </si>
  <si>
    <t>СТПС-12/7-ОБ</t>
  </si>
  <si>
    <t>Стол производственный с полипропиленовой столешницей 1200х700х850 обвязка с 4-х сторон</t>
  </si>
  <si>
    <t>Производственный стол с полипропиленовой столешницей СТПС-12/7-ОБ.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1200х600х850 мм.</t>
  </si>
  <si>
    <t>СТПС-15/7-ОБ</t>
  </si>
  <si>
    <t>Стол производственный с полипропиленовой столешницей 1500х700х850 обвязка с 4-х сторон</t>
  </si>
  <si>
    <t>Производственный стол с полипропиленовой столешницей СТПС-15/7-ОБ.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1500х600х850 мм.</t>
  </si>
  <si>
    <t>СТПС-18/7-ОБ</t>
  </si>
  <si>
    <t>Производственный стол с полипропиленовой столешницей СТПС-18/7-ОБ.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1800х600х850 мм.</t>
  </si>
  <si>
    <t>Стол производственный с полипропиленовой столешницей 1000х800х850 обвязка с 4-х сторон</t>
  </si>
  <si>
    <t>Производственный стол с полипропиленовой столешницей СТПС-10/8-ОБ.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1000х600х850 мм.</t>
  </si>
  <si>
    <t>Стол производственный с полипропиленовой столешницей 1200х800х850 обвязка с 4-х сторон</t>
  </si>
  <si>
    <t>Производственный стол с полипропиленовой столешницей СТПС-12/8-ОБ.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1200х600х850 мм.</t>
  </si>
  <si>
    <t>Стол производственный с полипропиленовой столешницей 1500х800х850 обвязка с 4-х сторон</t>
  </si>
  <si>
    <t>Производственный стол с полипропиленовой столешницей СТПС-15/8-ОБ.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1500х600х850 мм.</t>
  </si>
  <si>
    <t>Стол производственный с полипропиленовой столешницей 1800х800х850 обвязка с 4-х сторон</t>
  </si>
  <si>
    <t>Производственный стол с полипропиленовой столешницей СТПС-18/8-ОБ.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1800х600х850 мм.</t>
  </si>
  <si>
    <t>Стол производственный с полипропиленовой столешницей 1000х600х850 сплошная полка</t>
  </si>
  <si>
    <t>Стол производственный с полипропиленовой столешницей 1200х600х850 сплошная полка</t>
  </si>
  <si>
    <t>Стол производственный с полипропиленовой столешницей 1500х600х850 сплошная полка</t>
  </si>
  <si>
    <t>Стол производственный с полипропиленовой столешницей 1800х600х850 сплошная полка</t>
  </si>
  <si>
    <t>Стол производственный с полипропиленовой столешницей 1000х700х850 сплошная полка</t>
  </si>
  <si>
    <t>Стол производственный с полипропиленовой столешницей 1200х700х850 сплошная полка</t>
  </si>
  <si>
    <t>Стол производственный с полипропиленовой столешницей 1500х700х850 сплошная полка</t>
  </si>
  <si>
    <t>Стол производственный с полипропиленовой столешницей 1000х800х850 сплошная полка</t>
  </si>
  <si>
    <t>Стол производственный с полипропиленовой столешницей 1800х700х850 сплошная полка</t>
  </si>
  <si>
    <t>Стол производственный с полипропиленовой столешницей 1200х800х850 сплошная полка</t>
  </si>
  <si>
    <t>ПНВУ-90</t>
  </si>
  <si>
    <t>Прилавок поворотный, внутренний 90°</t>
  </si>
  <si>
    <t>1460х660х870</t>
  </si>
  <si>
    <t xml:space="preserve">Плита электрическая 4-х конфорочная на подставке </t>
  </si>
  <si>
    <t>1050х850х860</t>
  </si>
  <si>
    <t>Плита электрическая 6-и конфорочная на подставке</t>
  </si>
  <si>
    <t>1480х850х860</t>
  </si>
  <si>
    <t>Плита электрическая 2-х конфорочная с жарочным шкафом</t>
  </si>
  <si>
    <t>550х950х950</t>
  </si>
  <si>
    <t>Плита электрическая  с жарочным шкафом, корпус и жарочный шкаф из нержавеющей стали марки AISI 430 толщиной 1 мм.  Имеет 2 чугунные конфорки мощностью по 2,8 кВт, жарочный шкаф размером 329x595x290 мм, мощностью 3,2 кВт, питание 380 В. Общая мощность 8,8 кВт. Габариты конфорки 300x300 мм. Площадь конфорок - 0,18 кв.м. Вес плиты 128 кг. Габариты упаковки 750х915х1150 мм.</t>
  </si>
  <si>
    <t>Плита электрическая 4-х конфорочная с жарочным шкафом</t>
  </si>
  <si>
    <t>Плита электрическая 6-и конфорочная с жарочным шкафом</t>
  </si>
  <si>
    <t>Плиты электрические, с чугунными конфорками</t>
  </si>
  <si>
    <t>Плиты с чугунными конфорками</t>
  </si>
  <si>
    <t>Столы, нержавеющая сталь</t>
  </si>
  <si>
    <t>Столы, полипропилен</t>
  </si>
  <si>
    <t>Столы-тумбы</t>
  </si>
  <si>
    <t>Стеллажи кухонные</t>
  </si>
  <si>
    <t>Подставки для плит</t>
  </si>
  <si>
    <t>Плиты индукционные, отдельно</t>
  </si>
  <si>
    <t>Плита индукционная 2-х конфорочная 700 серия на подставке</t>
  </si>
  <si>
    <t>400х750х860</t>
  </si>
  <si>
    <t>Плита индукционная 4-х конфорочная 700 серия на подставке</t>
  </si>
  <si>
    <t>700х750х860</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</si>
  <si>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Подставка поставляется в разобранном виде. Вес плиты индукционной 40 кг. Габариты упаковки 715х765х485 мм.</t>
  </si>
  <si>
    <t>Плита индукционная 6-ти конфорочная 700 серия на подставке</t>
  </si>
  <si>
    <t>1010х750х860</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</si>
  <si>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Подставка поставляется в разобранном виде. Вес плиты индукционной 58 кг. Габариты упаковки 1025х765х485 мм.</t>
  </si>
  <si>
    <t>Плита индукционная 2-х конфорочная 900 серия на подставке</t>
  </si>
  <si>
    <t>450х900х860</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</si>
  <si>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Подставка поставляется в разобранном виде. Вес плиты индукционной 33 кг. Габариты упаковки 465х915х485 мм.</t>
  </si>
  <si>
    <t>Плита индукционная 4-х конфорочная 900 серия на подставке</t>
  </si>
  <si>
    <t>840х900х860</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</si>
  <si>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Подставка поставляется в разобранном виде. Вес плиты индукционной 48 кг. Габариты упаковки 855х915х485 мм.</t>
  </si>
  <si>
    <t>Плита индукционная 6-ти конфорочная 900 серия на подставке</t>
  </si>
  <si>
    <t>1220х900х860</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</si>
  <si>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Подставка поставляется в разобранном виде. Вес плиты индукционной 68 кг. Габариты упаковки 1235х915х485 мм.</t>
  </si>
  <si>
    <t>Плиты с чугунными конфорками на подставке</t>
  </si>
  <si>
    <t>Плиты с чугунными конфорками с жарочным шкафом</t>
  </si>
  <si>
    <t>Плита с чугунными конфорками, отдельно</t>
  </si>
  <si>
    <t>СТК-18/8-ОБ</t>
  </si>
  <si>
    <t>1120х1030(660)х870</t>
  </si>
  <si>
    <t>P7G2</t>
  </si>
  <si>
    <t>P7G4</t>
  </si>
  <si>
    <t>P7G6</t>
  </si>
  <si>
    <t>P9G2</t>
  </si>
  <si>
    <t>P9G4</t>
  </si>
  <si>
    <t>P9G6</t>
  </si>
  <si>
    <t>S7G2</t>
  </si>
  <si>
    <t>S7G4</t>
  </si>
  <si>
    <t>S7G6</t>
  </si>
  <si>
    <t>S9G2</t>
  </si>
  <si>
    <t>S9G4</t>
  </si>
  <si>
    <t>S9G6</t>
  </si>
  <si>
    <t>P7G2/S</t>
  </si>
  <si>
    <t>P7G4/S</t>
  </si>
  <si>
    <t>P7G6/S</t>
  </si>
  <si>
    <t>P9G2/S</t>
  </si>
  <si>
    <t>P9G4/S</t>
  </si>
  <si>
    <t>P9G6/S</t>
  </si>
  <si>
    <t>Плита с индукционными конфорками на подставке, комплект</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</si>
  <si>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Подставка поставляется в разобранном виде. Вес плиты индукционной 28 кг. Габариты упаковки 415х765х485 мм.</t>
  </si>
  <si>
    <t>Жироуловители</t>
  </si>
  <si>
    <t>Жироуловители для мойки</t>
  </si>
  <si>
    <t>Жироуловитель под мойку, объем 0.6</t>
  </si>
  <si>
    <t>RGT-0,6</t>
  </si>
  <si>
    <t>556х348х329</t>
  </si>
  <si>
    <t>Компактный жироуловитель Rada RGT-0.6 предназначен для установки под мойку в учреждениях общепита и пищевых производствах. Модель выполнена из высококачественной нержавеющей стали AISI 304, что обеспечивает долговечность и гигиеничность конструкции. Трехступенчатая система очистки эффективно задерживает жиры и крупные частицы, предотвращая засоры в канализационной системе. Устройство оснащено перфорированным лотком для сбора отходов и герметичной крышкой с резиновым уплотнителем. Простота обслуживания и надежность делают эту модель идеальным решением для небольших кухонь.. Вес изделия 10 кг. Габариты упакованного изделия 556х348х329 мм.</t>
  </si>
  <si>
    <t>FI-11/11</t>
  </si>
  <si>
    <t>Стол для рыбы на льду 1100х1100 обвязка с 4-х сторон</t>
  </si>
  <si>
    <t>1100х1100х1030</t>
  </si>
  <si>
    <t>FI-10/20</t>
  </si>
  <si>
    <t>Стол для рыбы на льду 1000х2000 обвязка с 4-х сторон</t>
  </si>
  <si>
    <t>1000х2000х1030</t>
  </si>
  <si>
    <t>FI-15/20</t>
  </si>
  <si>
    <t>Стол для рыбы на льду 1500х2000 обвязка с 4-х сторон</t>
  </si>
  <si>
    <t>1500х2000х1030</t>
  </si>
  <si>
    <t>FI-20/10</t>
  </si>
  <si>
    <t>Стол для рыбы на льду 2000х1000 обвязка с 4-х сторон</t>
  </si>
  <si>
    <t>2000х1000х1030</t>
  </si>
  <si>
    <t>FI-22/11</t>
  </si>
  <si>
    <t>Стол для рыбы на льду 2200х1100 обвязка с 4-х сторон</t>
  </si>
  <si>
    <t>2200х1100х1030</t>
  </si>
  <si>
    <t>Стол для рыбы на льду с регулировкой уровня наклона. Ванна для рыбы изготовлена из нержавеющая стали AISI 304 (1 мм), которая отличается высокой коррозионной стойкостью.
Перфорированный поддон из стали AISI 430 (0,8 мм) аккумулирует холод и отделяет продукт от талой воды. Подставка разборная, из трубы 40х40 (AISI 304, 1,2 мм) с регулируемыми опорами. Обшивка изготовлена из нержавеющей стали AISI 430 (0,8 мм). Слив из двух трубок диаметром 20 мм по углам ванны.</t>
  </si>
  <si>
    <t>Нейтральные столы-витрины для рыбы на льду, без агрегата</t>
  </si>
  <si>
    <t>Стол-витрина для рыбы на льду</t>
  </si>
  <si>
    <t>P9Q4/S</t>
  </si>
  <si>
    <t>P9Q6/S</t>
  </si>
  <si>
    <t>P9Q2/FP</t>
  </si>
  <si>
    <t>P9Q4/FP</t>
  </si>
  <si>
    <t>P9Q6/FP</t>
  </si>
  <si>
    <t>Плита электрическая, корпус из нержавеющей стали марки AISI 430 толщиной 1 мм, сборно-разобранная подставка.  Имеет 4 чугунные конфорки мощностью по 3 кВт, питание 380 В. Общая мощность 12 кВт. Габариты конфорки 295x417 мм. Площадь конфорок - 0,48 кв.м. Поставляется в разобрнном виде. Вес плиты 118 кг. Габариты упаковки 915х915х585 мм.</t>
  </si>
  <si>
    <t>Плита электрическая, корпус из нержавеющей стали марки AISI 430 толщиной 1 мм, сборно-разобранная подставка.  Имеет 6 чугунные конфорки мощностью по 3 кВт, питание 380 В. Общая мощность 18 кВт. Габариты конфорки 295x417 мм. Площадь конфорок - 0,72 кв.м. Поставляется в разобрнном виде. Вес плиты 148 кг. Габариты упаковки 1235х915х585 мм.</t>
  </si>
  <si>
    <t>Плита электрическая 4-х конфорочная 900 серия</t>
  </si>
  <si>
    <t>Плита электрическая 6-ти конфорочная 900 серия</t>
  </si>
  <si>
    <t>Плита электрическая  2-х конфорочная 900 серия</t>
  </si>
  <si>
    <t>Плита электрическая  с жарочным шкафом, корпус и жарочный шкаф из нержавеющей стали марки AISI 430 толщиной 1 мм.  Имеет 4 чугунные конфорки мощностью по 3 кВт, жарочный шкаф размером 538x535x290 мм, мощностью 4,8 кВт, питание 380 В. Общая мощность 16,8 кВт. Габариты конфорки 295x417 мм. Площадь конфорок - 0,48 кв.м. Вес плиты 96/120 кг. Габариты упаковки 1050х915х1150 мм.</t>
  </si>
  <si>
    <t>Плита электрическая  с жарочным шкафом, корпус и жарочный шкаф из нержавеющей стали марки AISI 430 толщиной 1 мм.  Имеет 6 чугунных конфорок мощностью по 3 кВт, жарочный шкаф размером 538x535x290 мм, мощностью 4,8 кВт, питание 380 В. Общая мощность 22,8 кВт. Габариты конфорки 295x417 мм. Площадь конфорок - 0,72 кв.м. Вес плиты 121/145 кг. Габариты упаковки 1450х915х1150 мм.</t>
  </si>
  <si>
    <t>ПВХЗЧ-15</t>
  </si>
  <si>
    <t>Прилавок-витрина холодильный закрытый 1500</t>
  </si>
  <si>
    <t>1500х1030(660)х1707</t>
  </si>
  <si>
    <t>Прилавок-витрина холодильный, столешница из нержавеющей стали марки AISI 430 толщиной 1 мм, корпус из нержавеющей стали марки AISI 430 толщиной 1 мм. Витрина три полки, температурв воздуха полезного объема +5...+15 ℃. Поставляется в собранном виде. Вес 216кг.</t>
  </si>
  <si>
    <t>Мармит первых блюд, корпус из нержавеющей стали марки AISI 430 толщиной 1 мм. Имеет 2 конфорки мощностью по 3.5 кВт. Оснащен 1 полкой сверху. Вес 110кг.</t>
  </si>
  <si>
    <t>Мармит первых блюд, корпус из нержавеющей стали марки AISI 430 толщиной 1 мм. Имеет 2 конфорки, общей мощностью 1,7 кВт. Оснащен 1 полкой сверху. Вес 74кг.</t>
  </si>
  <si>
    <t>Мармит первых блюд, корпус из нержавеющей стали марки AISI 430 толщиной 1 мм. Имеет 3 конфорки, общей мощностью 2,58 кВт. Оснащен 1 полкой сверху. Вес 124кг.</t>
  </si>
  <si>
    <t>Мармит первых блюд, корпус из нержавеющей стали марки AISI 430 толщиной 1 мм. С полкой. Имеет 2 розетки. Оснащен 1 полкой сверху. Вес 92кг.</t>
  </si>
  <si>
    <t>Мармит первых блюд, корпус из нержавеющей стали марки AISI 430 толщиной 1 мм. С полкой. Имеет 3 розетки. Оснащен 1 полкой сверху. Вес 132кг.</t>
  </si>
  <si>
    <t>Корпус из нержавеющей стали марки AISI 430 толщиной 1 мм. С полкой. Нагрев паровой. Поставляется в собранном виде. Мощность 2,5 кВт. Оснащен 1 полкой сверху. Вес 132кг.</t>
  </si>
  <si>
    <t>Мармит вторых блюд, корпус из нержавеющей стали марки AISI 430 толщиной 1 мм. С полкой. Нагрев паровой. Поставляется в собранном виде. Мощность 2,5 кВт. Оснащен 1 полкой сверху. Вес 184кг.</t>
  </si>
  <si>
    <t>Прилавок-витрина холодильный, столешница из нержавеющей стали марки AISI 430 толщиной 1 мм, корпус из нержавеющей стали марки AISI 430 толщиной 1 мм. Витрина три полки, температурв воздуха полезного объема +5...+15 ℃. Поставляется в собранном виде. Вес 194кг.</t>
  </si>
  <si>
    <t>600х1030(660)х870(1320)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</si>
  <si>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70кг.</t>
  </si>
  <si>
    <t>700х1030(660)х870(1320)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</si>
  <si>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76кг.</t>
  </si>
  <si>
    <t>800х1030(660)х870(1320)</t>
  </si>
  <si>
    <t>900х1030(660)х870(1320)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</si>
  <si>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76кг.</t>
  </si>
  <si>
    <t>1000х1030(660)х870(1320)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</si>
  <si>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92кг.</t>
  </si>
  <si>
    <t>ПНЧ-2ПН-11,2</t>
  </si>
  <si>
    <t>Прилавок нейтральный 1120 с двумя полками</t>
  </si>
  <si>
    <t>1120х1030(660)х870(1120)</t>
  </si>
  <si>
    <t>Модуль нейтральный, столешница из нержавеющей стали марки AISI 430 толщиной 1 мм, корпус из нержавеющей стали марки AISI 430 толщиной 1 мм. Две полки сверху.  Вес 126кг.</t>
  </si>
  <si>
    <t>ПНЧ-1ПН-11,2</t>
  </si>
  <si>
    <t>Прилавок нейтральный 1120 с одной полкой</t>
  </si>
  <si>
    <t>Модуль нейтральный, столешница из нержавеющей стали марки AISI 430 толщиной 1 мм, корпус из нержавеющей стали марки AISI 430 толщиной 1 мм. Одна полка сверху.  Вес 118кг.</t>
  </si>
  <si>
    <t>1300х1030(660)х870(1320)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</si>
  <si>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126кг.</t>
  </si>
  <si>
    <t>1400х1030(660)х870(1320)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</si>
  <si>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132кг.</t>
  </si>
  <si>
    <t>ПНЧ-2ПН-15</t>
  </si>
  <si>
    <t>Прилавок нейтральный 1500 с двумя полками</t>
  </si>
  <si>
    <t>1500х1030(660)х870(1120)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</si>
  <si>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168кг.</t>
  </si>
  <si>
    <t>ПНЧ-1ПН-15</t>
  </si>
  <si>
    <t>Прилавок нейтральный 1500 с одной полкой</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</si>
  <si>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142кг.</t>
  </si>
  <si>
    <t>1600х1030(660)х870(1320)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</si>
  <si>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142кг.</t>
  </si>
  <si>
    <t>1700х1030(660)х870(1320)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</si>
  <si>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154кг.</t>
  </si>
  <si>
    <t>1800х1030(660)х870(1320)</t>
  </si>
  <si>
    <t>1900х1030(660)х870(1320)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</si>
  <si>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172кг.</t>
  </si>
  <si>
    <t>2000х1030(660)х870(1320)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</si>
  <si>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186кг.</t>
  </si>
  <si>
    <t>1120х945(660)х885(1340)</t>
  </si>
  <si>
    <t>Модуль нейтральный, столешница из нержавеющей стали марки AISI 430 толщиной 1 мм, корпус из нержавеющей стали марки AISI 430 толщиной 1 мм. Вес 151кг.</t>
  </si>
  <si>
    <t>Кассовая кабина 1120 мм</t>
  </si>
  <si>
    <t>Кассовая кабина универсальная, корпус из нержавеющей стали марки AISI 430 толщиной 1 мм.  Может быть в левом и правом исполнении. Поставляется в собранном виде. Вес 86кг.</t>
  </si>
  <si>
    <t>Прилавок поворотный, внутренний 90°, корпус из нержавеющей стали марки AISI 430 толщиной 1 мм. Вес 98кг.</t>
  </si>
  <si>
    <t>Прилавок для столовых приборов столешница из нержавеющей стали марки AISI 430 толщиной 1 мм, корпус из нержавеющей стали марки AISI 430 толщиной 1 мм.  Имеет четыре гастроемкости под столовые приборы Поставляется в собранном виде. Вес 86 кг.</t>
  </si>
  <si>
    <t>ПНЧ-12</t>
  </si>
  <si>
    <t>Прилавок нейтральный 1200</t>
  </si>
  <si>
    <t>1200х1030(660)х870(1320)</t>
  </si>
  <si>
    <t>ПНЧ-11</t>
  </si>
  <si>
    <t>1100х1030(660)х870</t>
  </si>
  <si>
    <t>Прилавок нейтральный 1100</t>
  </si>
  <si>
    <t>Оборудование для дезинфекции</t>
  </si>
  <si>
    <t>Стерилизаторы ножей</t>
  </si>
  <si>
    <t>Рециркуляторы</t>
  </si>
  <si>
    <t>Облучатели</t>
  </si>
  <si>
    <t>Стерилизаторы для ножей</t>
  </si>
  <si>
    <t>ST-18M</t>
  </si>
  <si>
    <t>ST-18M-01</t>
  </si>
  <si>
    <t>Стерилизатор для ножей с держателем решёткой</t>
  </si>
  <si>
    <t>Стерилизатор для ножей с магнитным держателем</t>
  </si>
  <si>
    <t>465х145х605</t>
  </si>
  <si>
    <t>Габаритные размеры, ш*г*в</t>
  </si>
  <si>
    <t xml:space="preserve">Стерилизатор ножей с решетчатым держателем на 18 инструментов. Корпус из пищевой нержавеющей стали AISI 430, устойчивой к коррозии и агрессивным моющим средствам. Обеззараживание ультрафиолетовым излучением (205–315 нм) уничтожает до 99,9% бактерий. Дверца из тонированного стекла с замком защищает персонал от УФ-лучей. Съемный решетчатый держатель из нержавеющей стали (ширина ячейки 9 мм) упрощает санитарную обработку камеры. Механический таймер 0–60 мин со звуковым сигналом. Автоматическое отключение лампы при открывании дверцы. Крепление на стену. Габариты в упаковке: 540×630×170 мм. Вес: 25 кг. Напряжение: 220 В. </t>
  </si>
  <si>
    <t xml:space="preserve">Стерилизатор ножей с магнитным держателем на 18 инструментов. Корпус из пищевой нержавеющей стали AISI 430, устойчивой к коррозии и агрессивным моющим средствам. Обеззараживание ультрафиолетовым излучением (205–315 нм) уничтожает до 99,9% бактерий. Дверца из тонированного стекла с замком защищает персонал от УФ-лучей. Съемная магнитная планка. Механический таймер 0–60 мин со звуковым сигналом. Автоматическое отключение лампы при открывании дверцы. Крепление на стену. Габариты в упаковке: 540×630×170 мм. Вес: 25 кг. Напряжение: 220 В. </t>
  </si>
  <si>
    <t>530х70х75</t>
  </si>
  <si>
    <t>530х110х75</t>
  </si>
  <si>
    <t>RC-108</t>
  </si>
  <si>
    <t>RC-208</t>
  </si>
  <si>
    <t>RC-130</t>
  </si>
  <si>
    <t>RC-230</t>
  </si>
  <si>
    <t>Рециркуляторы-облучатели бактерицидные</t>
  </si>
  <si>
    <t>1240х200х130</t>
  </si>
  <si>
    <t>1240х330х130</t>
  </si>
  <si>
    <t>Открытые облучатели бактерицидные</t>
  </si>
  <si>
    <t>OP-115</t>
  </si>
  <si>
    <t>OP-215</t>
  </si>
  <si>
    <t>OP-130</t>
  </si>
  <si>
    <t>OP-230</t>
  </si>
  <si>
    <t>990х70х75</t>
  </si>
  <si>
    <t>990х110х75</t>
  </si>
  <si>
    <t>Рециркулятор на 30 м³</t>
  </si>
  <si>
    <t>610х150х95</t>
  </si>
  <si>
    <t>Производительный рециркулятор с двумя лампами TUV 30W (суммарное излучение 24,0 Вт) и вентилятором 90 м³/ч. Обеззараживает воздух в помещениях до 180 м³ за 2 часа. Корпус из нержавеющей стали AISI 430. Безопасная работа в присутствии людей. Мощность 0,1 кВт, 220 В. Габариты (Д×Ш×В): 1242×326×130 мм. Габариты в упаковке: 1260×350×150 мм. Вес: 16,5 кг. Применение: крупные столовые, рестораны, супермаркеты, спортивные и медицинские центры.</t>
  </si>
  <si>
    <t>Рециркулятор на 60 м³</t>
  </si>
  <si>
    <t>Рециркулятор на 90 м³</t>
  </si>
  <si>
    <t>Рециркулятор на 180 м³</t>
  </si>
  <si>
    <t>Компактный настенный облучатель для дезинфекции воздуха и поверхностей. Корпус из нержавеющей стали AISI 430 (0,8 мм) с защитной решёткой. Одна УФ-лампа (излучение 4,9 Вт, длина волны 253,7 нм). Мощность 50 Вт, напряжение 220 В. ⚠️ Использование только при отсутствии людей и животных. Габариты (Ш×Г×В): 530×70×75 мм. Габариты в упаковке: 560×90×95 мм. Вес: 1,74 кг. Применение: пищевые производства, предприятия общепита и торговли, офисы, медучреждения.</t>
  </si>
  <si>
    <t>Настенный облучатель с двумя лампами для усиленной дезинфекции. Корпус из нержавеющей стали AISI 430 (0,8 мм). Две УФ-лампы (суммарное излучение 9,8 Вт, длина волны 253,7 нм). Мощность 120 Вт, 220 В. ⚠️ Только при отсутствии людей и животных. Габариты (Ш×Г×В): 530×110×75 мм. Габариты в упаковке: 560×130×95 мм. Вес: 2,7 кг. Рекомендуется для больших помещений и интенсивной обработки.</t>
  </si>
  <si>
    <t>Облучатель 530 мм, 1 лампа</t>
  </si>
  <si>
    <t>Облучатель 530 мм, 2 лампы</t>
  </si>
  <si>
    <t>Облучатель 990 мм, 1 лампа</t>
  </si>
  <si>
    <t>Облучатель 990 мм, 2 лампы</t>
  </si>
  <si>
    <t>Длинный настенный облучатель с одной мощной лампой. Корпус из нержавеющей стали AISI 430 (0,8 мм). Одна УФ-лампа (излучение 12 Вт, длина волны 253,7 нм). Мощность 65 Вт, 220 В. ⚠️ Использование только при отсутствии людей и животных. Габариты (Ш×Г×В): 990×70×75 мм. Габариты в упаковке: 1020×90×95 мм. Вес: 3,18 кг. Идеален для длинных помещений (коридоры, цеха, торговые залы).</t>
  </si>
  <si>
    <t>Максимальная эффективность: длинный облучатель с двумя мощными лампами. Корпус из нержавеющей стали AISI 430 (0,8 мм). Две УФ-лампы (суммарное излучение 24 Вт, длина волны 253,7 нм). Мощность 150 Вт, 220 В. ⚠️ Только при отсутствии людей и животных. Габариты (Ш×Г×В): 990×110×75 мм. Габариты в упаковке: 1020×130×95 мм. Вес: 5,1 кг. Применение: просторные производственные цеха, большие столовые, складские зоны, медицинские учреждения.</t>
  </si>
  <si>
    <t>Компактный настенный рециркулятор для обеззараживания воздуха в помещениях до 30 м³. Корпус из нержавеющей стали AISI 430 с полированной поверхностью, закрытый. Обеззараживание ультрафиолетовой лампой TUV 8W (2,4 Вт, срок службы 9000 ч) в сочетании с вентилятором производительностью 35 м³/ч. Безопасная работа в присутствии людей. Мощность 0,03 кВт, напряжение 220 В. Габариты в упаковке: 640×180×125 мм. Вес: 4,5 кг. Применение: предприятия общепита, торговли, офисы, образовательные и медицинские учреждения.</t>
  </si>
  <si>
    <t>Настенный рециркулятор с одной лампой TUV 30W (12,0 Вт) и производительностью вентилятора 45 м³/ч. Обрабатывает помещения объёмом до 90 м³ за 2 часа. Корпус из нержавеющей стали AISI 430, закрытый. Работает в присутствии людей. Мощность 0,05 кВт, 220 В. Габариты (Д×Ш×В): 1242×196×130 мм. Габариты в упаковке: 1260×220×150 мм. Вес: 11,0 кг. Рекомендуется для просторных обеденных залов, торговых залов, актовых залов школ.</t>
  </si>
  <si>
    <t>Ванны цельнотянутые</t>
  </si>
  <si>
    <t>Ванны моечные цельнотянутые</t>
  </si>
  <si>
    <t>Ванны односекционные цельнотянутые, каркас труба 40х40мм</t>
  </si>
  <si>
    <t>цельнотянутая</t>
  </si>
  <si>
    <t>ВМЦ-1-6/6</t>
  </si>
  <si>
    <t>Ванна моечная цельнотянутая 1 емкость 500х400х300, с бортом</t>
  </si>
  <si>
    <t>ВМЦ-1-7/6</t>
  </si>
  <si>
    <t>ВМЦ-1-8/6</t>
  </si>
  <si>
    <t>ВМЦ-1-9/6</t>
  </si>
  <si>
    <t>ВМЦ-1-6/7</t>
  </si>
  <si>
    <t>Ванна моечная цельнотянутая 1 емкость 500х500х300, с бортом</t>
  </si>
  <si>
    <t>ВМЦ-1-7/7</t>
  </si>
  <si>
    <t>ВМЦ-1-8/7</t>
  </si>
  <si>
    <t>Ванна моечная цельнотянутая 1 емкость 600х500х300, с бортом</t>
  </si>
  <si>
    <t>ВМЦ-1-9/7</t>
  </si>
  <si>
    <t>Ванны двухсекционные  цельнотянутые, каркас труба 40х40мм</t>
  </si>
  <si>
    <t>ВМЦ-2-10/6</t>
  </si>
  <si>
    <t>Ванна моечная цельнотянутая 2 емкости 400х500х300, с бортом</t>
  </si>
  <si>
    <t>ВМЦ-2-11/6</t>
  </si>
  <si>
    <t>Ванна моечная цельнотянутая 2 емкости 500х400х300, с бортом</t>
  </si>
  <si>
    <t>ВМЦ-2-12/6</t>
  </si>
  <si>
    <t>ВМЦ-2-13/6</t>
  </si>
  <si>
    <t>ВМЦ-2-10/7</t>
  </si>
  <si>
    <t>ВМЦ-2-11/7</t>
  </si>
  <si>
    <t>ВМЦ-2-12/7</t>
  </si>
  <si>
    <t>Ванна моечная цельнотянутая 2 емкости 500х500х300, с бортом</t>
  </si>
  <si>
    <t>ВМЦ-2-13/7</t>
  </si>
  <si>
    <t>Ванна моечная цельнотянутая 2 емкости 600х500х300, с бортом</t>
  </si>
  <si>
    <t>Ванны трехсекционные  цельнотянутые, каркас труба 40х40мм</t>
  </si>
  <si>
    <t>ВМЦ-3-16/6</t>
  </si>
  <si>
    <t>Ванна моечная цельнотянутая 3 емкости 500х400х300, с бортом</t>
  </si>
  <si>
    <t>ВМЦ-3-17/6</t>
  </si>
  <si>
    <t>ВМЦ-3-18/6</t>
  </si>
  <si>
    <t>ВМЦ-3-16/7</t>
  </si>
  <si>
    <t>ВМЦ-3-17/7</t>
  </si>
  <si>
    <t>Ванна моечная цельнотянутая 3 емкости 500х500х300, с бортом</t>
  </si>
  <si>
    <t>ВМЦ-3-18/7</t>
  </si>
  <si>
    <t>Ванны односекционные цельнотянутые, каркас уголок 40х40мм полка решетка</t>
  </si>
  <si>
    <t>ВМЦ-1-6/6-Р</t>
  </si>
  <si>
    <t>ВМЦ-1-7/6-Р</t>
  </si>
  <si>
    <t>ВМЦ-1-8/6-Р</t>
  </si>
  <si>
    <t>ВМЦ-1-9/6-Р</t>
  </si>
  <si>
    <t>ВМЦ-1-6/7-Р</t>
  </si>
  <si>
    <t>ВМЦ-1-7/7-Р</t>
  </si>
  <si>
    <t>ВМЦ-1-8/7-Р</t>
  </si>
  <si>
    <t>ВМЦ-1-9/7-Р</t>
  </si>
  <si>
    <t>Ванны двухсекционные цельнотянутые, rаркас уголок 40х40мм полка решетка</t>
  </si>
  <si>
    <t>ВМЦ-2-10/6-Р</t>
  </si>
  <si>
    <t>ВМЦ-2-12/6-Р</t>
  </si>
  <si>
    <t>ВМЦ-2-13/6-Р</t>
  </si>
  <si>
    <t>ВМЦ-2-10/7-Р</t>
  </si>
  <si>
    <t>ВМЦ-2-12/7-Р</t>
  </si>
  <si>
    <t>ВМЦ-2-13/7-Р</t>
  </si>
  <si>
    <t>Ванны трехсекционные цельнотянутые, rаркас уголок 40х40мм полка решетка</t>
  </si>
  <si>
    <t>ВМЦ-3-16/6-Р</t>
  </si>
  <si>
    <t>ВМЦ-3-16/7-Р</t>
  </si>
  <si>
    <t>1 цельнотянутая емкость ванны. Материал каркаса нержавеющая сталь AISI430 (0,8 мм), материал столешницы нержавеющая сталь AISI430 (1 мм). Размер ванны: 500х400х300. Расположение ванны: по центру, тип каркаса: труба 40х40 мм нержавеющая сталь.</t>
  </si>
  <si>
    <t>1 цельнотянутая емкость ванны. Материал каркаса нержавеющая сталь AISI430 (0,8 мм), материал столешницы нержавеющая сталь AISI430 (1 мм). Размер ванны: 500х500х300. Расположение ванны: по центру, тип каркаса: труба 40х40 мм нержавеющая сталь.</t>
  </si>
  <si>
    <t>1 цельнотянутая емкость ванны. Материал каркаса нержавеющая сталь AISI430 (0,8 мм), материал столешницы нержавеющая сталь AISI430 (1 мм). Размер ванны: 600х500х300. Расположение ванны: по центру, тип каркаса: труба 40х40 мм нержавеющая сталь.</t>
  </si>
  <si>
    <t>2 цельнотянутые емкости. Материал каркаса нержавеющая сталь AISI430 (0,8 мм), материал столешницы нержавеющая сталь AISI430 (1 мм). Размер ванны 400х500х300, тип каркаса: труба 40х40 мм нержавеющая сталь.</t>
  </si>
  <si>
    <t>2 цельнотянутые емкости. Материал каркаса нержавеющая сталь AISI430 (0,8 мм), материал столешницы нержавеющая сталь AISI430 (1 мм). Размер ванны 500х500х300, тип каркаса: труба 40х40 мм нержавеющая сталь.</t>
  </si>
  <si>
    <t>2 цельнотянутые емкости. Материал каркаса нержавеющая сталь AISI430 (0,8 мм), материал столешницы нержавеющая сталь AISI430 (1 мм). Размер ванны 500х400х300, тип каркаса: труба 40х40 мм нержавеющая сталь.</t>
  </si>
  <si>
    <t>2 цельнотянутые емкости. Материал каркаса нержавеющая сталь AISI430 (0,8 мм), материал столешницы нержавеющая сталь AISI430 (1 мм). Размер ванны 600х500х300, тип каркаса: труба 40х40 мм нержавеющая сталь.</t>
  </si>
  <si>
    <t>3 цельнотянутые емкости. Материал каркаса нержавеющая сталь AISI430 (0,8 мм), материал столешницы нержавеющая сталь AISI430 (1 мм). Размер ванны 500х400х300мм, тип каркаса: труба 40х40 мм нержавеющая сталь.</t>
  </si>
  <si>
    <t>3 цельнотянутые емкости. Материал каркаса нержавеющая сталь AISI430 (0,8 мм), материал столешницы нержавеющая сталь AISI430 (1 мм). Размер ванны 500х500х300мм, тип каркаса: труба 40х40 мм нержавеющая сталь.</t>
  </si>
  <si>
    <t>Тележки сервировочные</t>
  </si>
  <si>
    <t>ТС-2-60</t>
  </si>
  <si>
    <t>Тележка сервировочная 600х400х900 с двумя полками</t>
  </si>
  <si>
    <t>600х400х900</t>
  </si>
  <si>
    <t>ТС-2-80</t>
  </si>
  <si>
    <t>Тележка сервировочная 800х500х850 с двумя полками</t>
  </si>
  <si>
    <t>800х500х850</t>
  </si>
  <si>
    <t>ТС-2-85</t>
  </si>
  <si>
    <t>Тележка сервировочная 850х530х900 с двумя полками</t>
  </si>
  <si>
    <t>850х530х900</t>
  </si>
  <si>
    <t>ТС-3-60</t>
  </si>
  <si>
    <t>Тележка сервировочная 600х400х900 с тремя полками</t>
  </si>
  <si>
    <t>ТС-3-80</t>
  </si>
  <si>
    <t>Тележка сервировочная 800х500х850 с тремя полками</t>
  </si>
  <si>
    <t>Тележка сервировочная Рада ТС-3-80 — предназначена для эффективной транспортировки готовых блюд, напитков и посуды на предприятиях общественного питания. Прочный каркас из круглой трубы 20х20 (1,2мм), полки выполнены из нержавеющей стали AISI 430 (0,8мм), высота борта полки 20мм. Выдерживает распределенную нагрузку на каждую полку до 25 кг. Колеса из резины стандартные 4 штуки, диаметр колеса 75 мм, колесная опора с тормозом 2 колеса. Поставляется в собранном виде. В упакованном виде изделие имеет габариты 805х505х900 мм. Вес  изделия 14,0 кг.</t>
  </si>
  <si>
    <t>ТС-3-85</t>
  </si>
  <si>
    <t>Тележка сервировочная 800х500х900 с тремя полками</t>
  </si>
  <si>
    <t>Тележки для сбора посуды</t>
  </si>
  <si>
    <t>Тележка для сбора посуды 800х500х850 с двумя полками</t>
  </si>
  <si>
    <t>Тележка для сбора посуды 850х530х900 с двумя полками</t>
  </si>
  <si>
    <t>Тележка для муки</t>
  </si>
  <si>
    <t>ТСМ-3-80</t>
  </si>
  <si>
    <t>Тележка для муки  800х500х850, емкость герметичная</t>
  </si>
  <si>
    <t>каркас круглая труба 20х20, сплошные полки</t>
  </si>
  <si>
    <t>каркас профильная труба 20х20, сплошные полки</t>
  </si>
  <si>
    <t>Тележка сервировочная Рада ТС-2-40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605х405х150 мм. Вес  изделия 11,5 кг.</t>
  </si>
  <si>
    <t>Тележка сервировочная Рада ТС-2-80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805х505х150 мм. Вес  изделия 13,5 кг.</t>
  </si>
  <si>
    <t>Тележка сервировочная Рада ТС-2-85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Колеса из резины стандартные 4 штуки, диаметр колеса 75 мм, колесная опора с тормозом 2 колеса. Поставляется в собранном виде. В упакованном виде изделие имеет габариты 855х505х1000 мм. Вес  изделия 14,0 кг.</t>
  </si>
  <si>
    <t>Тележка сервировочная Рада ТС-3-60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Расстояние между полок 290мм. Колеса из резины стандартные 4 штуки, диаметр колеса 75 мм, колесная опора с тормозом 2 колеса. Поставляется в собранном виде. В упакованном виде изделие имеет габариты 605х405х1000 мм. Вес  изделия 11,0 кг.</t>
  </si>
  <si>
    <t>Тележка сервировочная Рада ТС-3-85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Расстояние между полок 290мм.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855х505х150 мм. Вес  изделия 14,5 кг.</t>
  </si>
  <si>
    <t>Тележка Рада ТСМ-3-80 — специализированное оборудование для предприятий общественного питания, торговли и производственных цехов. Модель предназначена для накопления предварительно просеянной в мукопросеивателе муки и её удобной транспортировки к месту замеса теста или другой обработки. Герметичная конструкция исключает рассыпание продукта и защищает муку от внешних загрязнений.
Бункер и съёмная крышка выполнены из пищевой нержавеющей стали AISI 304 — материала, устойчивого к коррозии, лёгкого в санитарной обработке и безопасного для контакта с продуктами.
Рама сварная, изготовлена из нержавеющей профильной трубы AISI 304 сечением 25×25 мм. Обеспечивает жёсткость и долговечность даже при интенсивных перемещениях по цеху.
Объём бункера - 140 л, Размеры бункера (Д×Ш×В): 725×450×450 мм</t>
  </si>
  <si>
    <t>каркас уголок 40х40мм, полка решетка</t>
  </si>
  <si>
    <t>СТПУ-6/6-Р</t>
  </si>
  <si>
    <t>Стол производственный 600х600х850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</si>
  <si>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615х615х110 мм. Вес  изделия 18 кг.</t>
  </si>
  <si>
    <t>СТПУ-9/6-Р</t>
  </si>
  <si>
    <t>Стол производственный 900х600х850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</si>
  <si>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915х615х110 мм. Вес  изделия 20 кг.</t>
  </si>
  <si>
    <t>СТПУ-10/6-Р</t>
  </si>
  <si>
    <t>Стол производственный 1000х600х850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</si>
  <si>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1015х615х110 мм. Вес  изделия 21,5 кг.</t>
  </si>
  <si>
    <t>СТПУ-12/6-Р</t>
  </si>
  <si>
    <t>Стол производственный 1200х600х850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</si>
  <si>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1215х615х110 мм. Вес  изделия 23,5 кг.</t>
  </si>
  <si>
    <t>СТПУ-15/6-Р</t>
  </si>
  <si>
    <t>Стол производственный 1500х600х850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</si>
  <si>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1515х615х110 мм. Вес  изделия 29,5 кг.</t>
  </si>
  <si>
    <t>СТПУ-18/6-Р</t>
  </si>
  <si>
    <t>Стол производственный 1800х600х850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</si>
  <si>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1815х615х110 мм. Вес  изделия 32 кг.</t>
  </si>
  <si>
    <t>СТПУ-6/7-Р</t>
  </si>
  <si>
    <t>Стол производственный 600х700х850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</si>
  <si>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615х715х110 мм. Вес  изделия 18,5 кг.</t>
  </si>
  <si>
    <t>СТПУ-9/7-Р</t>
  </si>
  <si>
    <t>Стол производственный 900х700х850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</si>
  <si>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915х715х110 мм. Вес  изделия 20,5 кг.</t>
  </si>
  <si>
    <t>СТПУ-10/7-Р</t>
  </si>
  <si>
    <t>Стол производственный 1000х700х850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</si>
  <si>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1015х715х110 мм. Вес  изделия 22 кг.</t>
  </si>
  <si>
    <t>СТПУ-12/7-Р</t>
  </si>
  <si>
    <t>Стол производственный 1200х700х850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</si>
  <si>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1215х615х110 мм. Вес  изделия 24 кг.</t>
  </si>
  <si>
    <t>СТПУ-15/7-Р</t>
  </si>
  <si>
    <t>Стол производственный 1500х700х850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</si>
  <si>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1515х715х110 мм. Вес  изделия 30 кг.</t>
  </si>
  <si>
    <t>СТПУ-18/7-Р</t>
  </si>
  <si>
    <t>Стол производственный 1800х700х850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</si>
  <si>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1815х715х110 мм. Вес  изделия 32,5 кг.</t>
  </si>
  <si>
    <t>Столы со столешницей из нержавеющей стали и полкой решеткой, 600 серия</t>
  </si>
  <si>
    <t>Столы со столешницей из нержавеющей стали и полкой решеткой, 700 серия</t>
  </si>
  <si>
    <t>Столы производственные с полкой-решёткой</t>
  </si>
  <si>
    <t>Столы с полкой-решёткой</t>
  </si>
  <si>
    <t>610х180х125</t>
  </si>
  <si>
    <t>Настенный рециркулятор с двумя лампами для помещений до 60 м³. Корпус из нержавеющей стали AISI 430, закрытый. Две УФ-лампы TUV 8W (общее излучение 4,8 Вт, срок службы 9000 ч) + вентилятор 45 м³/ч. Обеззараживание воздуха без вреда для людей. Мощность 0,04 кВт, 220 В. Габариты в упаковке: 620×180×145 мм. Вес: 5,0 кг. Идеален для столовых, кафе, магазинов, классов и медкабинетов.</t>
  </si>
  <si>
    <t>до 15 августа 2026</t>
  </si>
  <si>
    <t>Подтоварники</t>
  </si>
  <si>
    <t>Подтоварники - подставки для оборудования и продуктов</t>
  </si>
  <si>
    <t>ПТ-4/4</t>
  </si>
  <si>
    <t>Подтоварник разборный</t>
  </si>
  <si>
    <t>400х400х300</t>
  </si>
  <si>
    <t>ПТ-5/4</t>
  </si>
  <si>
    <t>500х400х300</t>
  </si>
  <si>
    <t>ПТ-6/4</t>
  </si>
  <si>
    <t>600х400х300</t>
  </si>
  <si>
    <t>ПТ-12/4</t>
  </si>
  <si>
    <t>1200х400х300</t>
  </si>
  <si>
    <t>ПТ-6/6</t>
  </si>
  <si>
    <t>600Х600Х300</t>
  </si>
  <si>
    <t>ПТ-9/6</t>
  </si>
  <si>
    <t>900Х600Х300</t>
  </si>
  <si>
    <t>ПТ-12/6</t>
  </si>
  <si>
    <t>1200Х600Х300</t>
  </si>
  <si>
    <t>ПТ-15/6</t>
  </si>
  <si>
    <t>1500Х600Х300</t>
  </si>
  <si>
    <t>ПТ-6/7</t>
  </si>
  <si>
    <t>600Х700Х300</t>
  </si>
  <si>
    <t>ПТ-9/7</t>
  </si>
  <si>
    <t>900Х700Х300</t>
  </si>
  <si>
    <t>ПТ-12/7</t>
  </si>
  <si>
    <t>1200Х700Х300</t>
  </si>
  <si>
    <t>ПТ-15/7</t>
  </si>
  <si>
    <t>1500Х700Х300</t>
  </si>
  <si>
    <t>Подставки под оборудование</t>
  </si>
  <si>
    <t>ППО-4/4</t>
  </si>
  <si>
    <t>Подставка под оборудование разборная</t>
  </si>
  <si>
    <t>400х400х500</t>
  </si>
  <si>
    <t>ППО-5/4</t>
  </si>
  <si>
    <t>500х400х500</t>
  </si>
  <si>
    <t>ППО-6/4</t>
  </si>
  <si>
    <t>600х400х500</t>
  </si>
  <si>
    <t>ППО-6/6</t>
  </si>
  <si>
    <t>600х600х500</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</si>
  <si>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450х450х110мм, вес 9кг.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</si>
  <si>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550х450х110мм, вес 10кг.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</si>
  <si>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650х450х110мм, вес 11кг.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</si>
  <si>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1250х450х110мм, вес 18кг.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</si>
  <si>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650х650х110мм, вес 15кг.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</si>
  <si>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950х650х110мм, вес 19кг.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</si>
  <si>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1250х650х110мм, вес 23кг.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</si>
  <si>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1550х650х110мм, вес 25кг.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</si>
  <si>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650х750х110мм, вес 16кг.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</si>
  <si>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950х750х110мм, вес 18кг.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</si>
  <si>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1250х750х110мм, вес 20кг.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</si>
  <si>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1550х750х110мм, вес 22кг.</t>
  </si>
  <si>
    <t>Подставка предназначена для размещения кухонного оборудования, инвентаря, посуды и вспомогательных принадлежностей. Столешница из нержавеющей стали AISI 430 и каркас из профильной трубы 40×40 мм рассчитаны на интенсивную эксплуатацию в условиях профессиональной кухни. Размеры в упаковке 450х450х110мм, вес 11кг.</t>
  </si>
  <si>
    <t>Подставка предназначена для размещения кухонного оборудования, инвентаря, посуды и вспомогательных принадлежностей. Столешница из нержавеющей стали AISI 430 и каркас из профильной трубы 40×40 мм рассчитаны на интенсивную эксплуатацию в условиях профессиональной кухни. Размеры в упаковке 550х450х110мм, вес 11кг.</t>
  </si>
  <si>
    <t>Подставка предназначена для размещения кухонного оборудования, инвентаря, посуды и вспомогательных принадлежностей. Столешница из нержавеющей стали AISI 430 и каркас из профильной трубы 40×40 мм рассчитаны на интенсивную эксплуатацию в условиях профессиональной кухни. Размеры в упаковке 650х450х110мм, вес 12кг.</t>
  </si>
  <si>
    <t>Подставка предназначена для размещения кухонного оборудования, инвентаря, посуды и вспомогательных принадлежностей. Столешница из нержавеющей стали AISI 430 и каркас из профильной трубы 40×40 мм рассчитаны на интенсивную эксплуатацию в условиях профессиональной кухни. Размеры в упаковке 650х650х110мм, вес 15кг.</t>
  </si>
  <si>
    <t>Подтоварники, глубина 600 мм</t>
  </si>
  <si>
    <t>Подтоварники, глубина 400 мм</t>
  </si>
  <si>
    <t>Подтоварники, глубина 700 мм</t>
  </si>
  <si>
    <t>Тип оборудования</t>
  </si>
  <si>
    <t>Столы для сбора отходов, отверстие в центре, глубина 600мм</t>
  </si>
  <si>
    <t>Столы для сбора отходов</t>
  </si>
  <si>
    <t>Столы для сбора отходов разборный, отверстие в центре</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</si>
  <si>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650х650х110мм, вес 19кг.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</si>
  <si>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950х650х110мм, вес 22кг.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</si>
  <si>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1250х650х110мм, вес 28кг.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</si>
  <si>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 Поставляется в разобранном виде для удобства транспортировки.  Размеры в упаковке 1550х650х110мм, вес 33кг.</t>
  </si>
  <si>
    <t>Столы для сбора отходов, отверстие в центре, глубина 700мм</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</si>
  <si>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650х750х110мм, вес 20кг.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</si>
  <si>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950х750х110мм, вес 24кг.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</si>
  <si>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1250х750х110мм, вес 30кг.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</si>
  <si>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 Поставляется в разобранном виде для удобства транспортировки.  Размеры в упаковке 1550х750х110мм, вес 35кг.</t>
  </si>
  <si>
    <t>Столы для сбора отходов, отверстие слева, глубина 600мм</t>
  </si>
  <si>
    <t>Столы для сбора отходов разборный, отверстие слева (справа)</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</si>
  <si>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950х650х110мм, вес 22кг. Отверстие слева Л (отверстие справа П)</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</si>
  <si>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1250х650х110мм, вес 28кг. Отверстие слева Л (отверстие справа П)</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</si>
  <si>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 Поставляется в разобранном виде для удобства транспортировки.  Размеры в упаковке 1550х650х110мм, вес 33кг. Отверстие слева Л (отверстие справа П)</t>
  </si>
  <si>
    <t>Столы для сбора отходов, отверстие слева, глубина 700мм</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</si>
  <si>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950х750х110мм, вес 24кг. Отверстие слева Л (отверстие справа П)</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</si>
  <si>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1250х750х110мм, вес 30кг. Отверстие слева Л (отверстие справа П)</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</si>
  <si>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 Поставляется в разобранном виде для удобства транспортировки.  Размеры в упаковке 1550х750х110мм, вес 35кг. Отверстие слева Л (отверстие справа П)</t>
  </si>
  <si>
    <t>Столы для отходов</t>
  </si>
  <si>
    <t>СТО-6/6</t>
  </si>
  <si>
    <t>СТО-9/6</t>
  </si>
  <si>
    <t>СТО-12/6</t>
  </si>
  <si>
    <t>СТО-15/6</t>
  </si>
  <si>
    <t>СТО-6/7</t>
  </si>
  <si>
    <t>СТО-9/7</t>
  </si>
  <si>
    <t>СТО-12/7</t>
  </si>
  <si>
    <t>СТО-15/7</t>
  </si>
  <si>
    <t>СТО-9/6-Л(П)</t>
  </si>
  <si>
    <t>СТО-12/6-Л(П)</t>
  </si>
  <si>
    <t>СТО-15/6-Л(П)</t>
  </si>
  <si>
    <t>СТО-9/7-Л(П)</t>
  </si>
  <si>
    <t>СТО-12/7-Л(П)</t>
  </si>
  <si>
    <t>СТО-15/7-Л(П)</t>
  </si>
  <si>
    <t>каркас профильная труба, полка сплошная</t>
  </si>
  <si>
    <t>ТШГ- 7/6/10-Р</t>
  </si>
  <si>
    <r>
      <t xml:space="preserve">Тележка для сбора транспортировки гастроемкостей типа GN 1/1 и GN 1/2 750х600х1060мм, 6 уровней, </t>
    </r>
    <r>
      <rPr>
        <b/>
        <sz val="12"/>
        <color theme="1"/>
        <rFont val="Calibri"/>
        <family val="2"/>
        <charset val="204"/>
        <scheme val="minor"/>
      </rPr>
      <t>разборная</t>
    </r>
  </si>
  <si>
    <t>750х600х1060</t>
  </si>
  <si>
    <t>ТШГ- 7/5/10-С</t>
  </si>
  <si>
    <r>
      <t xml:space="preserve">Тележка для сбора транспортировки гастроемкостей типа GN 1/1 и GN 1/2 750х580х1060мм, 6 уровней, </t>
    </r>
    <r>
      <rPr>
        <b/>
        <sz val="12"/>
        <color theme="1"/>
        <rFont val="Calibri"/>
        <family val="2"/>
        <charset val="204"/>
        <scheme val="minor"/>
      </rPr>
      <t>сварная</t>
    </r>
  </si>
  <si>
    <t>750х580х1060</t>
  </si>
  <si>
    <t>Тележка для транспортировки гастроемкостей</t>
  </si>
  <si>
    <t>Тележка Рада ТШГ-7/6/10-Р - разборная конструкция из нержавеющей трубы AISI 430, оснащенная двумя секциями с шестью уровнями направляющих для безопасной транспортировки гастроемкостей GN 1/1 и GN 1/2. Направляющие имеют концевые отгибы для фиксации емкостей и фальцовку кромок, исключающую травмы персонала, а верхняя полка с бортиком 20 мм повышает жесткость. Общая грузоподъемность составляет 150 кг (не более 15 кг на уровень), тележка укомплектована четырьмя колесами диаметром 75 мм, два из которых оснащены тормозом.</t>
  </si>
  <si>
    <t>Тележка Рада ТШГ-7/6/10-С - выполнена на сварном каркасе из нержавеющей трубы AISI 304 (25×25 мм) и предназначена для транспортировки гастроемкостей GN 1/1 и GN 1/2. Конструкция включает две секции с шестью уровнями направляющих, оснащенных концевыми отгибами для фиксации емкостей и подгибом кромок для безопасности персонала; сверху установлена полка с бортиком 20 мм для жесткости. Общая грузоподъемность — 150 кг (максимум 20 кг на уровень), тележка укомплектована четырьмя колесами диаметром 75 мм, два из которых имеют тормоз.</t>
  </si>
  <si>
    <t>ТШЗУ-5/7/17</t>
  </si>
  <si>
    <t>Тележка шпилька закрытая универсальная, односекционная, 8 уровней</t>
  </si>
  <si>
    <t>500х700х1700</t>
  </si>
  <si>
    <t>Тележка шпилька закрытая универсальная - компактное и надежное решение для логистики на профессиональной кухне. Модель разработана для предприятий общественного питания (от кафе до фабрик-кухонь), пищевых производств и больничных пищеблоков. Используется как межоперационный транспорт для перевозки и временного хранения гастроемкостей GN1/1 и противней 600×400 мм. Поставляется в разобранном виде для удобства транспортировки. Размеры в упаковке 750х250х1800мм, вес 25кг.</t>
  </si>
  <si>
    <t>ТШЗУ-9/7/17</t>
  </si>
  <si>
    <t>Тележка шпилька закрытая универсальная, двухсекционная, 16 уровней</t>
  </si>
  <si>
    <t>960х700х1700</t>
  </si>
  <si>
    <t>Тележка шпилька закрытая универсальная - компактное и надежное решение для логистики на профессиональной кухне. Модель разработана для предприятий общественного питания (от кафе до фабрик-кухонь), пищевых производств и больничных пищеблоков. Используется как межоперационный транспорт для перевозки и временного хранения гастроемкостей GN1/1 и противней 600×400 мм. Поставляется в разобранном виде для удобства транспортировки.  Размеры в упаковке 750х450х1800мм, вес 34кг.</t>
  </si>
  <si>
    <t>каркас профильная труба</t>
  </si>
  <si>
    <t>ТШЗП-5/7/17</t>
  </si>
  <si>
    <t>ТШЗП-9/7/17</t>
  </si>
  <si>
    <t>Тележка шпилька закрытая для подносов, односекционная, 8 уровней</t>
  </si>
  <si>
    <t>Тележка шпилька закрытая для подносов, двухсекционная, 16 уровней</t>
  </si>
  <si>
    <t>Тележка шпилька закрытая для подносов - компактное и надежное решение для логистики на профессиональной кухне. Модель разработана для предприятий общественного питания (от кафе до фабрик-кухонь), пищевых производств и больничных пищеблоков. Используется как межоперационный транспорт для перевозки и временного хранения подносов (совместима с подносами размеров 525х325, 420х300, 430х300, 530х325, 450х350, 460х360, 455х355, 400х300, 455х355). Поставляется в разобранном виде для удобства транспортировки. Размеры в упаковке 750х250х1800мм, вес 25кг.</t>
  </si>
  <si>
    <t>Тележка шпилька закрытая для подносов - компактное и надежное решение для логистики на профессиональной кухне. Модель разработана для предприятий общественного питания (от кафе до фабрик-кухонь), пищевых производств и больничных пищеблоков. Используется как межоперационный транспорт для перевозки и временного хранения подносов (совместима с подносами размеров 525х325, 420х300, 430х300, 530х325, 450х350, 460х360, 455х355, 400х300, 455х355). Поставляется в разобранном виде для удобства транспортировки.  Размеры в упаковке 750х450х1800мм, вес 34кг.</t>
  </si>
  <si>
    <t>Кухонные шкафы</t>
  </si>
  <si>
    <t>Двери распашные, глубина 500мм</t>
  </si>
  <si>
    <t>Двери распашные</t>
  </si>
  <si>
    <t>Шкаф кухонный, двери распашные</t>
  </si>
  <si>
    <t>ШНР-5/5</t>
  </si>
  <si>
    <t>ШНР-6/5</t>
  </si>
  <si>
    <t>ШНР-9/5</t>
  </si>
  <si>
    <t>ШНР-10/5</t>
  </si>
  <si>
    <t>ШНР-12/5</t>
  </si>
  <si>
    <t>ШНР-15/5</t>
  </si>
  <si>
    <t>Двери распашные, глубина 600мм</t>
  </si>
  <si>
    <t>ШНР-6/6</t>
  </si>
  <si>
    <t>ШНР-9/6</t>
  </si>
  <si>
    <t>ШНР-10/6</t>
  </si>
  <si>
    <t>ШНР-12/6</t>
  </si>
  <si>
    <t>ШНР-15/6</t>
  </si>
  <si>
    <t>Двери купе, глубина 500мм</t>
  </si>
  <si>
    <t>Шкаф кухонный двери-купе</t>
  </si>
  <si>
    <t>ШНК-9/5</t>
  </si>
  <si>
    <t>ШНК-10/5</t>
  </si>
  <si>
    <t>Шкаф кухонный купе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72 кг</t>
  </si>
  <si>
    <t>ШНК-12/5</t>
  </si>
  <si>
    <t>Шкаф кухонный купе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78 кг</t>
  </si>
  <si>
    <t>ШНК-15/5</t>
  </si>
  <si>
    <t>Шкаф кухонный купе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91 кг</t>
  </si>
  <si>
    <t>Двери купе, глубина 600мм</t>
  </si>
  <si>
    <t>ШНК-9/6</t>
  </si>
  <si>
    <t>ШНК-10/6</t>
  </si>
  <si>
    <t>ШНК-12/6</t>
  </si>
  <si>
    <t>ШНК-15/6</t>
  </si>
  <si>
    <t>Шкаф кухонный купе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98 кг</t>
  </si>
  <si>
    <t>Шкаф кухонный распашной для хранения посуды, инвентаря и продуктов в предприятиях общепита и торговли. Каркас AISI 430, 0,8 мм, 3 навесные 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46 кг.</t>
  </si>
  <si>
    <t>Шкаф кухонный распашной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51 кг.</t>
  </si>
  <si>
    <t>Шкаф кухонный распашной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66 кг.</t>
  </si>
  <si>
    <t>Шкаф кухонный распашной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69 кг.</t>
  </si>
  <si>
    <t>Шкаф кухонный распашной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78 кг.</t>
  </si>
  <si>
    <t>Шкаф кухонный распашной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96кг.</t>
  </si>
  <si>
    <t>Шкаф кухонный купе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68 кг.</t>
  </si>
  <si>
    <t>Шкаф кухонный купе для хранения посуды, инвентаря и продуктов в предприятиях общепита и торговли. Каркас AISI 430, 0,8 мм, 3 навесныеполки, нагрузка на полку 50 кг / общая 200 кг, регулировка ножек до 20 мм. Поставляется в разборном виде для удобства транспортировки. В упакованном виде изделие имеет габариты 1850х550х115 мм. Вес  изделия 72 кг.</t>
  </si>
  <si>
    <t>GASTROLINE</t>
  </si>
  <si>
    <t>SHKOLNIK</t>
  </si>
  <si>
    <t>Серия линии раздачи SHKOLNIK</t>
  </si>
  <si>
    <t>Серия линии раздачи GASTROLINE</t>
  </si>
  <si>
    <t>ПППЧ-БН-СЗ-6-S</t>
  </si>
  <si>
    <t>М1ЧЧ-2К-11,2-S</t>
  </si>
  <si>
    <t>М2ПЧ-11,2-S</t>
  </si>
  <si>
    <t>ПВХЗЧ-11,2-S</t>
  </si>
  <si>
    <t>ПНЧ-6-S</t>
  </si>
  <si>
    <t>ПНЧ-11,2-S</t>
  </si>
  <si>
    <t>Прилавок для приборов и подносов с заниженной столешницей 630</t>
  </si>
  <si>
    <t>Прилавок нейтральный 630</t>
  </si>
  <si>
    <t>Прилавок для горячих напитков 1120</t>
  </si>
  <si>
    <t>630х675х680(1340)</t>
  </si>
  <si>
    <t>1120х1030(705)х870(1240)</t>
  </si>
  <si>
    <t>1120х1030(705)х870(1480)</t>
  </si>
  <si>
    <t>1120х1030(705)х1720</t>
  </si>
  <si>
    <t>630х1030(705)х870</t>
  </si>
  <si>
    <t>1120х1030(705)х870</t>
  </si>
  <si>
    <t xml:space="preserve">Прилавок для столовых приборов и подносов предназначен для хранения и выдачи посетителям столовых приборов и подносов на предприятиях общественного питания. Конструкция выполнена из нержавеющей стали. Напольный модуль с четырьмя емкостями для раздельного размещения вилок, ложек и ножей. В нижней части расположен открытый отсек для хранения подносов и вспомогательного инвентаря. Конструкция обеспечивает удобный доступ к приборам и подносам, а также возможность проведения регулярной санитарной обработки всех рабочих поверхностей. Габаритные размеры в упаковке составляют 800×900×1580 мм, масса — 31/65кг. </t>
  </si>
  <si>
    <t>Мармит первых блюд предназначен для кратковременного хранения и выдачи первых блюд в наплитных котлах на предприятиях общественного питания. Конструкция включает две электрические конфорки диаметром 220 мм с независимой регулировкой мощности, верхнюю полку и направляющие для подносов. Корпус и рабочие поверхности изготовлены из нержавеющей стали. Поддержание температуры блюд осуществляется непосредственным нагревом наплитной посуды, установленной на конфорках. Время разогрева до рабочего режима составляет не более 20 минут.   Габаритные размеры в упаковке составляют 1260×900×1140 мм, масса — 88/144кг. Потребляемая мощность — 2,132 кВт.</t>
  </si>
  <si>
    <t>Мармит вторых предназначен для кратковременного хранения и раздачи горячих вторых блюд в составе линии раздачи. Конструкция включает паровую ванну с комплектом гастроемкостей GN глубиной 150 мм, две верхние полки, направляющие для подносов и открытый шкаф для хранения инвентаря. Поддержание температуры осуществляется посредством нагрева воды в ванне ТЭНами с последующей передачей тепла через горячий пар. Рабочая температура достигает +85 °С, время выхода на режим составляет не более 25 минут. Корпус выполнен из нержавеющей стали и установлен на регулируемых опорах. Модуль подключается к электрической сети 230 В и используется для организации выдачи горячих блюд в столовых, кафе, буфетах и других предприятиях общественного питания. Габаритные размеры в упаковке составляют 1260×900×1140 мм, масса — 88/144кг. Потребляемая мощность — 2,0 кВт</t>
  </si>
  <si>
    <t>Прилавок-витрина холодильный предназначен для кратковременного хранения, демонстрации и выдачи холодных закусок, салатов, десертов и напитков в составе линии раздачи Школьник. Конструкция включает охлаждаемую демонстрационную витину, с боковой подсветкой, защитное стеклянное ограждение, направляющие для подносов и нейтральный шкаф для хранения инвентаря. Поддержание температуры продукции осуществляется встроенной холодильной системой, обеспечивающей температурный режим от +5 до +15 °С. Корпус изготовлен из нержавеющей стали и установлен на регулируемых опорах. Габаритные размеры в упаковке составляют 1260×900×2080 мм, масса — 140/194кг.</t>
  </si>
  <si>
    <t xml:space="preserve">Модуль нейтральный предназначен для размещения хлебобулочных и кондитерских изделий, посуды, столовых приборов и вспомогательного оборудования в составе линии раздачи Школьник. Конструкция выполнена из нержавеющей стали и включает нейтральную рабочую поверхность, открытый шкаф для хранения кухонного инвентаря, направляющие для подносов и регулируемые по высоте опоры. Шкаф обеспечивает удобное размещение продукции и инвентаря, а также возможность интеграции с другими модулями линии раздачи. Габаритные размеры в упаковке составляют 800×900×1140 мм, масса — 32/66 кг. </t>
  </si>
  <si>
    <t xml:space="preserve">Прилавок для горячих напитков предназначен для организации зоны выдачи горячих напитков и сопутствующей продукции в составе линии раздачи. Модуль представляет собой напольный нейтральный прилавок с рабочей поверхностью из нержавеющей стали, рассчитанной на размещение кипятильников, термостатов, диспенсеров и другого оборудования. Конструкция включает металлический каркас с полимерным покрытием, облицовку из нержавеющей стали, полки в прилавке для хранения инвентаря и две розетки 16 А с заземлением для подключения оборудования. В комплект входят направляющие для подносов, а регулируемые опоры обеспечивают выравнивание модуля в составе линии раздачи. Прилавок используется в столовых, кафе, ресторанах и других предприятиях общественного питания. Габаритные размеры в упаковке составляют 1260×900×1140 мм, масса — 66/114 кг. </t>
  </si>
  <si>
    <t>Кассовая кабина универсальная, корпус из нержавеющей стали марки AISI 430 толщиной 1 мм.  Может быть в левом и правом исполнении. Поставляется в собранном виде. Вес 55кг.</t>
  </si>
  <si>
    <t>НОВИНКА! 10% до 18 августа</t>
  </si>
  <si>
    <t>Цена с учетом скидки 10%</t>
  </si>
  <si>
    <t>Зонты вытяжные</t>
  </si>
  <si>
    <t>Vent Start</t>
  </si>
  <si>
    <t>Зонты вытяжные вентиляционные, серия Vent Start</t>
  </si>
  <si>
    <t>ЗВП-8-10</t>
  </si>
  <si>
    <t>800х1000х350</t>
  </si>
  <si>
    <t>ЗВП-9-10</t>
  </si>
  <si>
    <t>900х1000х350</t>
  </si>
  <si>
    <t>ЗВП-10-10</t>
  </si>
  <si>
    <t>1000х1000х350</t>
  </si>
  <si>
    <t>ЗВП-11-10</t>
  </si>
  <si>
    <t>1100х1000х350</t>
  </si>
  <si>
    <t>ЗВП-12-10</t>
  </si>
  <si>
    <t>1200х1000х350</t>
  </si>
  <si>
    <t>ЗВП-13-10</t>
  </si>
  <si>
    <t>1300х1000х350</t>
  </si>
  <si>
    <t>ЗВП-14-10</t>
  </si>
  <si>
    <t>1400х1000х350</t>
  </si>
  <si>
    <t>ЗВП-15-10</t>
  </si>
  <si>
    <t>1500х1000х350</t>
  </si>
  <si>
    <t>ЗВП-16-10</t>
  </si>
  <si>
    <t>1600х1000х350</t>
  </si>
  <si>
    <t>ЗВП-17-10</t>
  </si>
  <si>
    <t>1700х1000х350</t>
  </si>
  <si>
    <t>ЗВП-18-10</t>
  </si>
  <si>
    <t>1800х1000х350</t>
  </si>
  <si>
    <t>ЗВП-19-10</t>
  </si>
  <si>
    <t>1900х1000х350</t>
  </si>
  <si>
    <t>ЗВП-20-10</t>
  </si>
  <si>
    <t>2000х1000х350</t>
  </si>
  <si>
    <t>Зонты пристенные вытяжные - глубина 1200мм (900 серия)</t>
  </si>
  <si>
    <t>ЗВП-8-12</t>
  </si>
  <si>
    <t>800х1200х350</t>
  </si>
  <si>
    <t>ЗВП-9-12</t>
  </si>
  <si>
    <t>900х1200х350</t>
  </si>
  <si>
    <t>ЗВП-10-12</t>
  </si>
  <si>
    <t>1000х1200х350</t>
  </si>
  <si>
    <t>ЗВП-11-12</t>
  </si>
  <si>
    <t>1100х1200х350</t>
  </si>
  <si>
    <t>ЗВП-12-12</t>
  </si>
  <si>
    <t>1200х1200х350</t>
  </si>
  <si>
    <t>ЗВП-13-12</t>
  </si>
  <si>
    <t>1300х1200х350</t>
  </si>
  <si>
    <t>ЗВП-14-12</t>
  </si>
  <si>
    <t>1400х1200х350</t>
  </si>
  <si>
    <t>ЗВП-15-12</t>
  </si>
  <si>
    <t>1500х1200х350</t>
  </si>
  <si>
    <t>ЗВП-16-12</t>
  </si>
  <si>
    <t>1600х1200х350</t>
  </si>
  <si>
    <t>ЗВП-17-12</t>
  </si>
  <si>
    <t>1700х1200х350</t>
  </si>
  <si>
    <t>ЗВП-18-12</t>
  </si>
  <si>
    <t>1800х1200х350</t>
  </si>
  <si>
    <t>ЗВП-19-12</t>
  </si>
  <si>
    <t>1900х1200х350</t>
  </si>
  <si>
    <t>ЗВП-20-12</t>
  </si>
  <si>
    <t>2000х1200х350</t>
  </si>
  <si>
    <t xml:space="preserve">Зонты островные вытяжные - глубина 1000мм </t>
  </si>
  <si>
    <t>ЗВЦ-8-10</t>
  </si>
  <si>
    <t>ЗВЦ-9-10</t>
  </si>
  <si>
    <t>ЗВЦ-10-10</t>
  </si>
  <si>
    <t>ЗВЦ-11-10</t>
  </si>
  <si>
    <t>ЗВЦ-12-10</t>
  </si>
  <si>
    <t>ЗВЦ-13-10</t>
  </si>
  <si>
    <t>ЗВЦ-14-10</t>
  </si>
  <si>
    <t>ЗВЦ-15-10</t>
  </si>
  <si>
    <t>ЗВЦ-16-10</t>
  </si>
  <si>
    <t>ЗВЦ-17-10</t>
  </si>
  <si>
    <t>ЗВЦ-18-10</t>
  </si>
  <si>
    <t>ЗВЦ-19-10</t>
  </si>
  <si>
    <t>ЗВЦ-20-10</t>
  </si>
  <si>
    <t>Зонты островные вытяжные - глубина 1200мм</t>
  </si>
  <si>
    <t>ЗВЦ-12-12</t>
  </si>
  <si>
    <t>ЗВЦ-13-12</t>
  </si>
  <si>
    <t>ЗВЦ-14-12</t>
  </si>
  <si>
    <t>ЗВЦ-15-12</t>
  </si>
  <si>
    <t>ЗВЦ-16-12</t>
  </si>
  <si>
    <t>ЗВЦ-17-12</t>
  </si>
  <si>
    <t>ЗВЦ-18-12</t>
  </si>
  <si>
    <t>ЗВЦ-19-12</t>
  </si>
  <si>
    <t>ЗВЦ-20-12</t>
  </si>
  <si>
    <t>Зонты островные вытяжные - глубина 1400мм</t>
  </si>
  <si>
    <t>ЗВЦ-14-14</t>
  </si>
  <si>
    <t>1400х1400х350</t>
  </si>
  <si>
    <t>ЗВЦ-15-14</t>
  </si>
  <si>
    <t>1500х1400х350</t>
  </si>
  <si>
    <t>ЗВЦ-16-14</t>
  </si>
  <si>
    <t>1600х1400х350</t>
  </si>
  <si>
    <t>ЗВЦ-17-14</t>
  </si>
  <si>
    <t>1700х1400х350</t>
  </si>
  <si>
    <t>ЗВЦ-18-14</t>
  </si>
  <si>
    <t>1800х1400х350</t>
  </si>
  <si>
    <t>ЗВЦ-19-14</t>
  </si>
  <si>
    <t>1900х1400х350</t>
  </si>
  <si>
    <t>ЗВЦ-20-14</t>
  </si>
  <si>
    <t>2000х1400х350</t>
  </si>
  <si>
    <t>Зонты островные вытяжные - глубина 1600мм</t>
  </si>
  <si>
    <t>ЗВЦ-16-16</t>
  </si>
  <si>
    <t>1600х1600х350</t>
  </si>
  <si>
    <t>ЗВЦ-17-16</t>
  </si>
  <si>
    <t>1700х1600х350</t>
  </si>
  <si>
    <t>ЗВЦ-18-16</t>
  </si>
  <si>
    <t>1800х1600х350</t>
  </si>
  <si>
    <t>ЗВЦ-19-16</t>
  </si>
  <si>
    <t>1900х1600х350</t>
  </si>
  <si>
    <t>ЗВЦ-20-16</t>
  </si>
  <si>
    <t>2000х1600х350</t>
  </si>
  <si>
    <t>Зонты островные вытяжные - глубина 1800мм</t>
  </si>
  <si>
    <t>ЗВЦ-18-18</t>
  </si>
  <si>
    <t>1800х1800х350</t>
  </si>
  <si>
    <t>ЗВЦ-19-18</t>
  </si>
  <si>
    <t>1900х1800х350</t>
  </si>
  <si>
    <t>ЗВЦ-20-18</t>
  </si>
  <si>
    <t>2000х1800х350</t>
  </si>
  <si>
    <t>Зонты островные вытяжные - глубина 2000мм</t>
  </si>
  <si>
    <t>ЗВЦ-20-20</t>
  </si>
  <si>
    <t>2000х2000х350</t>
  </si>
  <si>
    <t>*установка сливного крана</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</si>
  <si>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850×1050×400 мм. Вес: 31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</si>
  <si>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950×1050×400 мм. Вес: 33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</si>
  <si>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1050×1050×400 мм. Вес: 35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</si>
  <si>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1150×1050×400 мм. Вес: 37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</si>
  <si>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1250×1050×400 мм. Вес: 39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</si>
  <si>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1350×1050×400 мм. Вес: 41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</si>
  <si>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1450×1050×400 мм. Вес: 43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</si>
  <si>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1550×1050×400 мм. Вес: 45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</si>
  <si>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1650×1050×400 мм. Вес: 47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</si>
  <si>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1750×1050×400 мм. Вес: 49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</si>
  <si>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1850×1050×400 мм. Вес: 51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</si>
  <si>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1950×1050×400 мм. Вес: 53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</si>
  <si>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2050×1050×400 мм. Вес: 55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</si>
  <si>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850×1250×400 мм. Вес: 31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</si>
  <si>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950×1250×400 мм. Вес: 33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</si>
  <si>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1050×1250×400 мм. Вес: 35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</si>
  <si>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1150×1250×400 мм. Вес: 37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</si>
  <si>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1250×1250×400 мм. Вес: 39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</si>
  <si>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1350×1250×400 мм. Вес: 41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</si>
  <si>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1450×1250×400 мм. Вес: 43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</si>
  <si>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1550×1250×400 мм. Вес: 45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</si>
  <si>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1650×1250×400 мм. Вес: 47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</si>
  <si>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1750×1250×400 мм. Вес: 49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</si>
  <si>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1850×1250×400 мм. Вес: 51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</si>
  <si>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1950×1250×400 мм. Вес: 51 кг.</t>
  </si>
  <si>
    <t>Зонт вытяжной пристенный.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2050×1250×400 мм. Вес: 53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</si>
  <si>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850×1050×400 мм. Вес: 25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</si>
  <si>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950×1050×400 мм. Вес: 27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</si>
  <si>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1050×1050×400 мм. Вес: 29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</si>
  <si>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1150×1050×400 мм. Вес: 31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</si>
  <si>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1250×1050×400 мм. Вес: 33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</si>
  <si>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1350×1050×400 мм. Вес: 35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</si>
  <si>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1450×1050×400 мм. Вес: 37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</si>
  <si>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1550×1050×400 мм. Вес: 39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</si>
  <si>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1650×1050×400 мм. Вес: 41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</si>
  <si>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1750×1050×400 мм. Вес: 43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</si>
  <si>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1850×1050×400 мм. Вес: 45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</si>
  <si>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1950×1050×400 мм. Вес: 47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</si>
  <si>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2050×1050×400 мм. Вес: 49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</si>
  <si>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1250×1250×400 мм. Вес: 47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</si>
  <si>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1350×1250×400 мм. Вес: 49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</si>
  <si>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1450×1250×400 мм. Вес: 51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</si>
  <si>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1550×1250×400 мм. Вес: 53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</si>
  <si>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1650×1250×400 мм. Вес: 55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</si>
  <si>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1750×1250×400 мм. Вес: 57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</si>
  <si>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1850×1250×400 мм. Вес: 59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</si>
  <si>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1950×1250×400 мм. Вес: 61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</si>
  <si>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2050×1250×400 мм. Вес: 63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</si>
  <si>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1450×1450×400 мм. Вес: 53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</si>
  <si>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1550×1450×400 мм. Вес: 55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</si>
  <si>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1650×1450×400 мм. Вес: 57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</si>
  <si>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1750×1450×400 мм. Вес: 59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</si>
  <si>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1850×1450×400 мм. Вес: 61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</si>
  <si>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1950×1450×400 мм. Вес: 63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</si>
  <si>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2050×1450×400 мм. Вес: 65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</si>
  <si>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1650×1650×400 мм. Вес: 59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</si>
  <si>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1750×1650×400 мм. Вес: 61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</si>
  <si>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1850×1650×400 мм. Вес: 63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</si>
  <si>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1950×1650×400 мм. Вес: 65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</si>
  <si>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2050×1650×400 мм. Вес: 67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</si>
  <si>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1850×1850×400 мм. Вес: 65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</si>
  <si>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1950×1850×400 мм. Вес: 67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</si>
  <si>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2050×1850×400 мм. Вес: 69 кг.</t>
  </si>
  <si>
    <t>Зонт вытяжной островной. Нерж. сталь AISI 430. Удаление горячего воздуха, запаха, дыма, жира, пара и тепла. Оснащен жировыми фильтрами «лабиринт». Герметичная ванна со сливом для санитарной очистки. Поставляется в собранном виде. Габариты в упаковке: 2050×2050×400 мм. Вес: 71 кг.</t>
  </si>
  <si>
    <t>2000 руб</t>
  </si>
  <si>
    <t>Зонты пристенные вытяжные - глубина 1000мм (700 серия)</t>
  </si>
  <si>
    <t>Зонт вытяжной пристенный со съемными жировыми фильтрами, 800х1000х350</t>
  </si>
  <si>
    <t>Зонт вытяжной пристенный со съемными жировыми фильтрами, 900х1000х350</t>
  </si>
  <si>
    <t>Зонт вытяжной пристенный со съемными жировыми фильтрами, 1000х1000х350</t>
  </si>
  <si>
    <t>Зонт вытяжной пристенный со съемными жировыми фильтрами, 1100х1000х350</t>
  </si>
  <si>
    <t>Зонт вытяжной пристенный со съемными жировыми фильтрами, 1200х1000х350</t>
  </si>
  <si>
    <t>Зонт вытяжной пристенный со съемными жировыми фильтрами, 1300х1000х350</t>
  </si>
  <si>
    <t>Зонт вытяжной пристенный со съемными жировыми фильтрами, 1400х1000х350</t>
  </si>
  <si>
    <t>Зонт вытяжной пристенный со съемными жировыми фильтрами, 1500х1000х350</t>
  </si>
  <si>
    <t>Зонт вытяжной пристенный со съемными жировыми фильтрами, 1600х1000х350</t>
  </si>
  <si>
    <t>Зонт вытяжной пристенный со съемными жировыми фильтрами, 1700х1000х350</t>
  </si>
  <si>
    <t>Зонт вытяжной пристенный со съемными жировыми фильтрами, 1800х1000х350</t>
  </si>
  <si>
    <t>Зонт вытяжной пристенный со съемными жировыми фильтрами, 1900х1000х350</t>
  </si>
  <si>
    <t>Зонт вытяжной пристенный со съемными жировыми фильтрами, 2000х1000х350</t>
  </si>
  <si>
    <t>Зонт вытяжной пристенный со съемными жировыми фильтрами, 800х1200х350</t>
  </si>
  <si>
    <t>Зонт вытяжной пристенный со съемными жировыми фильтрами, 900х1200х350</t>
  </si>
  <si>
    <t>Зонт вытяжной пристенный со съемными жировыми фильтрами, 1000х1200х350</t>
  </si>
  <si>
    <t>Зонт вытяжной пристенный со съемными жировыми фильтрами, 1100х1200х350</t>
  </si>
  <si>
    <t>Зонт вытяжной пристенный со съемными жировыми фильтрами, 1200х1200х350</t>
  </si>
  <si>
    <t>Зонт вытяжной пристенный со съемными жировыми фильтрами, 1300х1200х350</t>
  </si>
  <si>
    <t>Зонт вытяжной пристенный со съемными жировыми фильтрами, 1400х1200х350</t>
  </si>
  <si>
    <t>Зонт вытяжной пристенный со съемными жировыми фильтрами, 1500х1200х350</t>
  </si>
  <si>
    <t>Зонт вытяжной пристенный со съемными жировыми фильтрами, 1600х1200х350</t>
  </si>
  <si>
    <t>Зонт вытяжной пристенный со съемными жировыми фильтрами, 1700х1200х350</t>
  </si>
  <si>
    <t>Зонт вытяжной пристенный со съемными жировыми фильтрами, 1800х1200х350</t>
  </si>
  <si>
    <t>Зонт вытяжной пристенный со съемными жировыми фильтрами, 1900х1200х350</t>
  </si>
  <si>
    <t>Зонт вытяжной пристенный со съемными жировыми фильтрами, 2000х1200х350</t>
  </si>
  <si>
    <t>Зонт вытяжной островной со съемными жировыми фильтрами, 800х1000х350</t>
  </si>
  <si>
    <t>Зонт вытяжной островной  со съемными жировыми фильтрами, 900х1000х350</t>
  </si>
  <si>
    <t>Зонт вытяжной островной  со съемными жировыми фильтрами, 1000х1000х350</t>
  </si>
  <si>
    <t>Зонт вытяжной островной  со съемными жировыми фильтрами, 1100х1000х350</t>
  </si>
  <si>
    <t>Зонт вытяжной островной  со съемными жировыми фильтрами, 1200х1000х350</t>
  </si>
  <si>
    <t>Зонт вытяжной островной  со съемными жировыми фильтрами, 1300х1000х350</t>
  </si>
  <si>
    <t>Зонт вытяжной островной  со съемными жировыми фильтрами, 1400х1000х350</t>
  </si>
  <si>
    <t>Зонт вытяжной островной  со съемными жировыми фильтрами, 1500х1000х350</t>
  </si>
  <si>
    <t>Зонт вытяжной островной  со съемными жировыми фильтрами, 1600х1000х350</t>
  </si>
  <si>
    <t>Зонт вытяжной островной  со съемными жировыми фильтрами, 1700х1000х350</t>
  </si>
  <si>
    <t>Зонт вытяжной островной  со съемными жировыми фильтрами, 1800х1000х350</t>
  </si>
  <si>
    <t>Зонт вытяжной островной  со съемными жировыми фильтрами, 1900х1000х350</t>
  </si>
  <si>
    <t>Зонт вытяжной островной со съемными жировыми фильтрами, 2000х1000х350</t>
  </si>
  <si>
    <t>Зонт вытяжной островной со съемными жировыми фильтрами, 1200х1200х350</t>
  </si>
  <si>
    <t>Зонт вытяжной островной со съемными жировыми фильтрами, 1300х1200х350</t>
  </si>
  <si>
    <t>Зонт вытяжной островной со съемными жировыми фильтрами, 1400х1200х350</t>
  </si>
  <si>
    <t>Зонт вытяжной островной со съемными жировыми фильтрами, 1500х1200х350</t>
  </si>
  <si>
    <t>Зонт вытяжной островной со съемными жировыми фильтрами, 1600х1200х350</t>
  </si>
  <si>
    <t>Зонт вытяжной островной со съемными жировыми фильтрами, 1700х1200х350</t>
  </si>
  <si>
    <t>Зонт вытяжной островной со съемными жировыми фильтрами, 1800х1200х350</t>
  </si>
  <si>
    <t>Зонт вытяжной островной со съемными жировыми фильтрами, 1900х1200х350</t>
  </si>
  <si>
    <t>Зонт вытяжной островной со съемными жировыми фильтрами, 2000х1200х350</t>
  </si>
  <si>
    <t>Зонт вытяжной островной со съемными жировыми фильтрами, 1400х1400х350</t>
  </si>
  <si>
    <t>Зонт вытяжной островной со съемными жировыми фильтрами, 1500х1400х350</t>
  </si>
  <si>
    <t>Зонт вытяжной островной со съемными жировыми фильтрами, 1600х1400х350</t>
  </si>
  <si>
    <t>Зонт вытяжной островной со съемными жировыми фильтрами, 1700х1400х350</t>
  </si>
  <si>
    <t>Зонт вытяжной островной со съемными жировыми фильтрами, 1800х1400х350</t>
  </si>
  <si>
    <t>Зонт вытяжной островной со съемными жировыми фильтрами, 1900х1400х350</t>
  </si>
  <si>
    <t>Зонт вытяжной островной со съемными жировыми фильтрами, 2000х1400х350</t>
  </si>
  <si>
    <t>Зонт вытяжной островной со съемными жировыми фильтрами, 1600х1600х350</t>
  </si>
  <si>
    <t>Зонт вытяжной островной со съемными жировыми фильтрами, 1700х1600х350</t>
  </si>
  <si>
    <t>Зонт вытяжной островной со съемными жировыми фильтрами, 1800х1600х350</t>
  </si>
  <si>
    <t>Зонт вытяжной островной со съемными жировыми фильтрами, 1900х1600х350</t>
  </si>
  <si>
    <t>Зонт вытяжной островной со съемными жировыми фильтрами, 2000х1600х350</t>
  </si>
  <si>
    <t>Зонт вытяжной островной со съемными жировыми фильтрами, 1800х1800х350</t>
  </si>
  <si>
    <t>Зонт вытяжной островной со съемными жировыми фильтрами, 1900х1800х350</t>
  </si>
  <si>
    <t>Зонт вытяжной островной со съемными жировыми фильтрами, 2000х1800х350</t>
  </si>
  <si>
    <t>Зонт вытяжной островной со съемными жировыми фильтрами, 2000х2000х350</t>
  </si>
  <si>
    <t>Колоды для рубки мяса</t>
  </si>
  <si>
    <t>Колода разрубочная</t>
  </si>
  <si>
    <t>КР-5/5</t>
  </si>
  <si>
    <t>Колода разрубочная,  столешница полипропиленовая  500х500х850мм</t>
  </si>
  <si>
    <t>500х500х850</t>
  </si>
  <si>
    <t>КР-5/6</t>
  </si>
  <si>
    <t>Колода разрубочная,  столешница полипропиленовая  600х500х850мм</t>
  </si>
  <si>
    <t>600х500х850</t>
  </si>
  <si>
    <t>КР-5/7</t>
  </si>
  <si>
    <t>Колода разрубочная,  столешница полипропиленовая  700х500х850мм</t>
  </si>
  <si>
    <t>700х500х850</t>
  </si>
  <si>
    <t xml:space="preserve">Колода разрубочная Rada™ предназначена для разделки мяса, рыбы и полуфабрикатов на предприятиях общественного питания и торговли. Каркас выполнен из нержавеющей стали AISI 304 с нижней обвязкой из профильной трубы 40×40 мм толщиной 1,2 мм, столешница — из пищевого полипропилена толщиной 60 мм. Регулируемые по высоте опоры В упакованном виде изделие имеет габариты 550х550х900 мм, вес 58/58,5 кг. </t>
  </si>
  <si>
    <t>Колода разрубочная Rada™ предназначена для разделки мяса, рыбы и полуфабрикатов на предприятиях общественного питания и торговли. Каркас выполнен из нержавеющей стали AISI 304 с нижней обвязкой, столешница — из пищевого полипропилена толщиной 60 мм. Регулируемые по высоте опоры Максимальная распределенная нагрузка до 100 кг. В упакованном виде изделие имеет габариты 650х550х900 мм, вес 64/64,5 кг.</t>
  </si>
  <si>
    <t>Колода разрубочная Rada™ предназначена для разделки мяса, рыбы и полуфабрикатов на предприятиях общественного питания и торговли. Каркас выполнен из нержавеющей стали AISI 304 с нижней обвязкой, столешница — из пищевого полипропилена толщиной 60 мм. Регулируемые по высоте опоры Максимальная распределенная нагрузка до 100 кг. В упакованном виде изделие имеет габариты 750х550х900 мм, вес 71/71,5 кг.</t>
  </si>
  <si>
    <t>ТСП-2-80</t>
  </si>
  <si>
    <t>ТСП-2-85</t>
  </si>
  <si>
    <t>Тележка сервировочная Рада ТС-2-80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25х25 (1,2мм), полки выполнены из нержавеющей стали AISI 430 (0,8мм), высота борта полки 100мм. Выдерживает распределенную нагрузку на каждую полку до 50 кг.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805х505х300 мм. Вес  изделия 15 кг.</t>
  </si>
  <si>
    <t>Тележка сервировочная Рада ТС-2-85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25х25 (1,2мм), полки выполнены из нержавеющей стали AISI 430 (0,8мм), высота борта полки 100мм. Выдерживает распределенную нагрузку на каждую полку до 50 кг.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855х535х300 мм. Вес  изделия 15,5 кг.</t>
  </si>
  <si>
    <t>Подставки под пароконвектоматы</t>
  </si>
  <si>
    <t>ПП-6/EN</t>
  </si>
  <si>
    <t>Подставка универсальная под конвекционную печь 6-7 уровней 920х730х770мм</t>
  </si>
  <si>
    <t>920х730х770</t>
  </si>
  <si>
    <t>ПП-10/EN</t>
  </si>
  <si>
    <t>920х730х640</t>
  </si>
  <si>
    <t>ПП-6/GN</t>
  </si>
  <si>
    <t>Подставка универсальная под пароконвектомат 6 уровней 960х800х770мм</t>
  </si>
  <si>
    <t>960х800х770</t>
  </si>
  <si>
    <t>ПП-10/GN</t>
  </si>
  <si>
    <t>Подставка универсальная под конвекционную печь  10 уровней 960х800х640мм</t>
  </si>
  <si>
    <t>960х800х640</t>
  </si>
  <si>
    <t>Цена с учетом скидки 0%</t>
  </si>
  <si>
    <t xml:space="preserve">Подставка универсальная под пароконвектомат предназначена для устойчивой установки пароконвектоматов на предприятиях общественного питания. Каркас выполнен из нержавеющей стали AISI 430 с направляющими для гастроемкостей GN1/1 в два ряда по 4 уровня, столешница позволяет устанавливать разные типы печей. Регулируемые по высоте опоры. В упакованном виде изделие имеет габариты 1010х850х200 мм, вес 27/27,5 кг. </t>
  </si>
  <si>
    <t xml:space="preserve">Подставка универсальная под пароконвектомат предназначена для устойчивой установки пароконвектоматов на предприятиях общественного питания. Каркас выполнен из нержавеющей стали AISI 430 с направляющими для гастроемкостей GN1/1 в два ряда по 7 уровней, столешница позволяет устанавливать разные типы печей. Регулируемые по высоте опоры. В упакованном виде изделие имеет габариты 1010х850х200 мм, вес 25/25,5 кг. </t>
  </si>
  <si>
    <t>2 цельнотянутые емкости. Материал каркаса нержавеющая сталь AISI430 (0,8 мм), материал столешницы нержавеющая сталь AISI430 (1 мм). Размер ванны 400х500х300, тип каркаса: уголок 40х40 мм с полкой-решеткой из нержавеющей стали.</t>
  </si>
  <si>
    <t>2 цельнотянутые емкости. Материал каркаса нержавеющая сталь AISI430 (0,8 мм), материал столешницы нержавеющая сталь AISI430 (1 мм). Размер ванны 500х400х300, тип каркаса: уголок 40х40 мм с полкой-решеткой из нержавеющей стали.</t>
  </si>
  <si>
    <t>2 цельнотянутые емкости. Материал каркаса нержавеющая сталь AISI430 (0,8 мм), материал столешницы нержавеющая сталь AISI430 (1 мм). Размер ванны 600х500х300, тип каркаса: уголок 40х40 мм с полкой-решеткой из нержавеющей стали.</t>
  </si>
  <si>
    <t>3 цельнотянутые емкости. Материал каркаса нержавеющая сталь AISI430 (0,8 мм), материал столешницы нержавеющая сталь AISI430 (1 мм). Размер ванны 500х400х300, тип каркаса: уголок 40х40 мм с полкой-решеткой из нержавеющей стали.</t>
  </si>
  <si>
    <t>1 цельнотянутая емкость ванны. Материал каркаса нержавеющая сталь AISI430 (0,8 мм), материал столешницы нержавеющая сталь AISI430 (1 мм). Размер ванны: 500х400х300, с бортом. Расположение ванны: по центру, тип каркаса: уголок 40х40 мм с полкой-решеткой из нержавеющей стали.</t>
  </si>
  <si>
    <t>1 цельнотянутая емкость ванны. Материал каркаса нержавеющая сталь AISI430 (0,8 мм), материал столешницы нержавеющая сталь AISI430 (1 мм). Размер ванны: 500х500х300, с бортом. Расположение ванны: по центру, тип каркаса: уголок 40х40 мм с полкой-решеткой из нержавеющей стали.</t>
  </si>
  <si>
    <t>1 цельнотянутая емкость ванны. Материал каркаса нержавеющая сталь AISI430 (0,8 мм), материал столешницы нержавеющая сталь AISI430 (1 мм). Размер ванны: 600х500х300. Расположение ванны: по центру, тип каркаса: уголок 40х40 мм с полкой-решеткой из нержавеющей стали.</t>
  </si>
  <si>
    <t>2 цельнотянутые емкости. Материал каркаса нержавеющая сталь AISI430 (0,8 мм), материал столешницы нержавеющая сталь AISI430 (1 мм). Размер ванны 500х500х300, тип каркаса: уголок 40х40 мм с полкой-решеткой из нержавеющей стали.</t>
  </si>
  <si>
    <t>Подставка универсальная под конвекционную печь 10-12 уровней 920х730х640мм</t>
  </si>
  <si>
    <t xml:space="preserve">Подставка универсальная под конвекционную печь предназначена для устойчивой установки конвекционных печей на предприятиях общественного питания. Каркас выполнен из нержавеющей стали AISI 430 с направляющими для противней 600х400мм в два ряда по 4 уровня, столешница позволяет устанавливать разные типы печей. Регулируемые по высоте опоры. В упакованном виде габариты 980х850х200 мм, вес 25/25,5 кг. </t>
  </si>
  <si>
    <t xml:space="preserve">Подставка универсальная под конвекционную печь предназначена для устойчивой установки конвекционных печей на предприятиях общественного питания. Каркас выполнен из нержавеющей стали AISI 430 с направляющими для противней 600х400мм в два ряда по 7 уровней, столешница позволяет устанавливать разные типы печей. Регулируемые по высоте опоры. В упакованном виде габариты 980х850х200 мм, вес 22/22,5 кг. </t>
  </si>
  <si>
    <t>Рукомойники</t>
  </si>
  <si>
    <t>ВРК-3/3</t>
  </si>
  <si>
    <t>Рукомойник настенный 330х330х152мм</t>
  </si>
  <si>
    <t>330х330х152</t>
  </si>
  <si>
    <t xml:space="preserve">Рукомойник настенный с бортом Rada™ предназначен для для мытья рук персонала на предприятиях общественного питания и торговли. Каркас выполнен из нержавеющей стали AISI430, мойка AISI 304.  Размещается на стене с подключением к водопроводной сети и канализации. Смеситель в комплект не входит. В комплект поставки входит крепеж для стены. В упакованном виде изделие имеет габариты 380х380х200 мм, вес 2,3/2,5 кг. </t>
  </si>
  <si>
    <t>ВРК-4/4</t>
  </si>
  <si>
    <t>Рукомойник настенный 400х400х275мм</t>
  </si>
  <si>
    <t>400х400х275</t>
  </si>
  <si>
    <t xml:space="preserve">Рукомойник настенный с бортом Rada™ предназначен для для мытья рук персонала на предприятиях общественного питания и торговли. Каркас выполнен из нержавеющей стали AISI430, мойка AISI 304.  Размещается на стене с подключением к водопроводной сети и канализации. Смеситель в комплект не входит. В комплект поставки входит крепеж для стены. В упакованном виде изделие имеет габариты 450х450х340 мм, вес 3,5/3,8 кг. </t>
  </si>
  <si>
    <t>ВРК-5/4</t>
  </si>
  <si>
    <t>Рукомойник настенный 500х400х600мм</t>
  </si>
  <si>
    <t>500х400х600</t>
  </si>
  <si>
    <t xml:space="preserve">Рукомойник настенный с бортом Rada™ предназначен для для мытья рук персонала на предприятиях общественного питания и торговли. Каркас выполнен из нержавеющей стали AISI430, мойка AISI 304.  Размещается на стене с подключением к водопроводной сети и канализации. Смеситель в комплект не входит. В комплект поставки входит крепеж для стены. В упакованном виде изделие имеет габариты 450х450х340 мм, вес 11,5/11,9 кг. </t>
  </si>
  <si>
    <t>Настенные рукомойники</t>
  </si>
  <si>
    <t>Напольные рукомойники</t>
  </si>
  <si>
    <t>ВРН-5/6</t>
  </si>
  <si>
    <t>Рукомойник напольный 500х600х850</t>
  </si>
  <si>
    <t>ВРНП-5/6</t>
  </si>
  <si>
    <t>Рукомойник напольный с ножной педалью 500х600х850</t>
  </si>
  <si>
    <t xml:space="preserve">Рукомойник напольный с бортом Rada™. Ванна цельнотянутая выполнена из нержавеющей стали марки AISI 304 толщиной 0,8 мм, имеет бортом с пристенной стороны и отверстие под смеситель. Ванна установлена на тумбу, боковые стенки и передняя распашная дверца которой выполнены из нержавеющей стали марки AISI 430. Задняя стенка выполнена из оцинкованной стали толщиной 1,0 мм и имеет два отверстия для подвода водопроводных шлангов, ванна предназначена для установки стандартного смесителя. Смеситель в комплект поставки не входит. рукомойник укомплектован сливным сифоном с гидрозатвором. В упакованном виде изделие имеет габариты 550х650х900 мм, вес 21,5/22,1 кг. </t>
  </si>
  <si>
    <t>Рукомойник напольный с бортом Rada™. Ванна цельнотянутая выполнена из нержавеющей стали марки AISI 304 толщиной 0,8 мм, имеет бортом с пристенной стороны и отверстие под смеситель. Ванна установлена на тумбу, боковые стенки и передняя распашная дверца которой выполнены из нержавеющей стали марки AISI 430. Задняя стенка выполнена из оцинкованной стали толщиной 1,0 мм и имеет два отверстия для подвода водопроводных шлангов, ванна предназначена для установки стандартного смесителя. Внутри тумбы размещены краны регулировки температуры воды, а в нижней части – педаль для бесконтактной подачи воды через устанавливаемый отдельно смеситель. Рукомойник укомплектован сливным сифоном с гидрозатвором. Габариты в упаковке – 550×650×900 мм, масса – 26,5–27,1 кг. Смеситель в комплект не входит.</t>
  </si>
  <si>
    <t>ТШЗГ-5/6/12</t>
  </si>
  <si>
    <t>440х625х1410</t>
  </si>
  <si>
    <t>ТШЗП-5/7/12</t>
  </si>
  <si>
    <t>Тележка закрытая для подносов</t>
  </si>
  <si>
    <t>Тележка закрытые универсальные, для гастроемкостей и противней</t>
  </si>
  <si>
    <t>Тележка-шпилька универсальная, 14 уровней стандартные колеса 75 мм</t>
  </si>
  <si>
    <t>Тележка-шпилька универсальная, 16 уровней стандартные колеса 75 мм</t>
  </si>
  <si>
    <t>Тележка-шпилька универсальная, 20 уровней, стандартные колеса 75 мм</t>
  </si>
  <si>
    <t>Тележка-шпилька универсальная, 14 уровней, стандартные колеса 125 мм</t>
  </si>
  <si>
    <t>Тележка-шпилька универсальная, 16 уровней, стандартные колеса 125 мм</t>
  </si>
  <si>
    <t>Тележка-шпилька универсальная, 20 уровней, стандартные колеса 125 мм</t>
  </si>
  <si>
    <t>Тележка-шпилька универсальная, 14 уровней, жаропрочные колеса 80 мм</t>
  </si>
  <si>
    <t>Тележка-шпилька универсальная, 14 уровней,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635х447х1570.</t>
  </si>
  <si>
    <t>Тележка-шпилька универсальная, 16 уровней,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- 2 колеса. Поставляется в собранном виде. Габариты в упаковке 650х835х1750.</t>
  </si>
  <si>
    <t>Тележка-шпилька универсальная, 20 уровней,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650х835х1750.</t>
  </si>
  <si>
    <t>Тележка-шпилька универсальная, 14 уровней,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125 мм, колесная опора с тормозом 2 колеса. Поставляется в собранном виде. Габариты в упаковке 635х447х1625.</t>
  </si>
  <si>
    <t>Тележка-шпилька универсальная, 16 уровней,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125 мм.. Колесная опора с тормозом - 2 колеса. Поставляется в собранном виде. Габариты в упаковке 650х835х1750.</t>
  </si>
  <si>
    <t>Тележка-шпилька универсальная, 20 уровней,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125 мм, колесная опора с тормозом 2 колеса.  Поставляется в собранном виде. Габариты в упаковке 650х835х1750.</t>
  </si>
  <si>
    <t>Тележка-шпилька универсальная, 14 уровней,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морозостойкие, колесная опора с тормозом 2 колеса.  Вес изделия 36 кг. Поставляется в собранном виде. Габариты в упаковке 635х447х1580</t>
  </si>
  <si>
    <t>Тележка-шпилька универсальная, 16 уровней,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650х835х1760.</t>
  </si>
  <si>
    <t>Тележка-шпилька универсальная, 20 уровней, из стали марки AISI430. Конструкция сварная открытая, каркас из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650х835х1750.</t>
  </si>
  <si>
    <t>Тележка-шпилька универсальная 14 уровней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</si>
  <si>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Тележка-шпилька универсальная 16 уровней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650х835х1780.</t>
  </si>
  <si>
    <t>Тележка-шпилька универсальная 20 уровней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650х835х1750.</t>
  </si>
  <si>
    <t>Тележка-шпилька универсальная, 14 уровней,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</si>
  <si>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Тележка-шпилька универсальная, 16 уровней,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650х835х1760.</t>
  </si>
  <si>
    <t>Тележка-шпилька универсальная, 20 уровней,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жаропрочное, колесная опора с тормозом 2 колеса. Вес изделия без упаковки..... Поставляется в собранном виде. Габариты в упаковке ....х....х...</t>
  </si>
  <si>
    <t>Тележка-шпилька под противни, 14 уровней,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стандартное из резины 75 мм, колесная опора с тормозом 2 колеса. Поставляется в собранном виде. Габариты в упаковке 635х447х1570.</t>
  </si>
  <si>
    <t>Тележка-шпилька под противни, 14 уровней,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стандартное из резины 125 мм, 4 штуки, диаметр колеса 80 мм, колесная опора с тормозом 2 колеса.  Поставляется в собранном виде. Габариты в упаковке 635х447х1625.</t>
  </si>
  <si>
    <t>Тележка-шпилька под противни, 14 уровней,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635х447х1580.</t>
  </si>
  <si>
    <t>Тележка-шпилька под противни, 14 уровней,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</si>
  <si>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Тележка-шпилька под противни, 14 уровней,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</si>
  <si>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Тележка-шпилька под гастроемкости, 14 уровней,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75 мм, стандартные, колесная опора с тормозом 2 колеса.  Поставляется в собранном виде. Габариты в упаковке 565х368х1570.</t>
  </si>
  <si>
    <t>Тележка-шпилька под гастроемкости, 14 уровней,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125 мм, стандартные, колесная опора с тормозом 2 колеса. Поставляется в собранном виде. Габариты в упаковке 565х368х1625.</t>
  </si>
  <si>
    <t>Тележка-шпилька под гастроемкости, 14 уровней,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565х368х1580.</t>
  </si>
  <si>
    <t>Тележка-шпилька под гастроемкости, 14 уровней,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565х368х1600</t>
  </si>
  <si>
    <t>Тележка-шпилька под гастроемкости, 14 уровней,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565х368х1580.</t>
  </si>
  <si>
    <t>Тележка-шпилька универсальная, 14 уровней, морозостойкие колеса 100 мм</t>
  </si>
  <si>
    <t>Тележка-шпилька универсальная, 16 уровней, морозостойкие колеса  100 мм</t>
  </si>
  <si>
    <t>Тележка-шпилька универсальная, 20 уровней, морозостойкие колеса  100 мм</t>
  </si>
  <si>
    <t>Тележка-шпилька универсальная, 16 уровней, жаропрочные колеса 80 мм</t>
  </si>
  <si>
    <t>Тележка-шпилька универсальная, 20 уровней, жаропрочные колеса 80 мм</t>
  </si>
  <si>
    <t>Тележка-шпилька под противни, 14 уровней, стандартные колеса 75 мм</t>
  </si>
  <si>
    <t>Тележка-шпилька под противни, 14 уровней, стандартные  колеса 125 мм</t>
  </si>
  <si>
    <t>Тележка-шпилька под противни, 14 уровней, морозостойкие колеса 80 мм</t>
  </si>
  <si>
    <t>Тележка-шпилька под противни, 14 уровней, жаропрочные колеса 80 мм</t>
  </si>
  <si>
    <t>Тележка-шпилька под противни, 14 уровней, морозостойкие колеса 100 мм</t>
  </si>
  <si>
    <t>Тележка-шпилька закрытая для гастроемкостей, 12 уровней, расстояние между уровнями 70мм</t>
  </si>
  <si>
    <t>Тележка-шпилька закрытая для противней, 12 уровней, расстояние между уровнями 100мм</t>
  </si>
  <si>
    <t>Тележки сервировочные 2х-ярусные</t>
  </si>
  <si>
    <t>Тележки сервировочные 3х-ярусные</t>
  </si>
  <si>
    <t>Открытые тележки-шпильки для гастроемкостей</t>
  </si>
  <si>
    <r>
      <t xml:space="preserve">Тележка для гастроемкостей типа GN 1/1 и GN 1/2, 6 уровней, </t>
    </r>
    <r>
      <rPr>
        <b/>
        <sz val="12"/>
        <color theme="1"/>
        <rFont val="Calibri"/>
        <family val="2"/>
        <charset val="204"/>
        <scheme val="minor"/>
      </rPr>
      <t>разборная</t>
    </r>
  </si>
  <si>
    <r>
      <t xml:space="preserve">Тележка для гастроемкостей типа GN 1/1 и GN 1/2, 6 уровней, </t>
    </r>
    <r>
      <rPr>
        <b/>
        <sz val="12"/>
        <color theme="1"/>
        <rFont val="Calibri"/>
        <family val="2"/>
        <charset val="204"/>
        <scheme val="minor"/>
      </rPr>
      <t>сварная</t>
    </r>
  </si>
  <si>
    <t>Открытые тележки-шпильки универсальные, стандартные колеса</t>
  </si>
  <si>
    <t>Открытые тележки-шпильки универсальные, морозостойкие колеса</t>
  </si>
  <si>
    <t>Открытые тележки-шпильки универсальные, жаропрочные колеса</t>
  </si>
  <si>
    <t>Тележка-шпилька универсальная, 14 уровней, морозостойкие колеса 80 мм</t>
  </si>
  <si>
    <t>Тележка-шпилька универсальная, 16 уровней, морозостойкие колеса 80 мм</t>
  </si>
  <si>
    <t>Тележка-шпилька универсальная, 20 уровней, морозостойкие колеса 80 мм</t>
  </si>
  <si>
    <t>Открытые тележки-шпильки под противни</t>
  </si>
  <si>
    <t xml:space="preserve">Тележка-шпилька для гастроемкостей GN1/1, 14 уровней, стандартные колеса 75 мм </t>
  </si>
  <si>
    <t>Тележка-шпилька  для гастроемкостей GN1/1, 14 уровней, стандартные колеса 125 мм</t>
  </si>
  <si>
    <t>Тележка-шпилька  для гастроемкостей GN1/1, 14 уровней, морозостойкие колеса 80 мм</t>
  </si>
  <si>
    <t>Тележка-шпилька для гастроемкостей GN1/1, 14 уровней, морозостойкие колеса 100 мм</t>
  </si>
  <si>
    <t>Тележка-шпилька  для гастроемкостей GN1/1, 14 уровней, жаропрочные колеса 80 мм</t>
  </si>
  <si>
    <t>Закрытые тележки-шпильки универсальные, для гастроемкостей и противней</t>
  </si>
  <si>
    <t>500х750х1670</t>
  </si>
  <si>
    <t>Компактное и надежное решение для логистики на профессиональной кухне. Модель разработана для предприятий общественного питания (от кафе до фабрик-кухонь), пищевых производств и больничных пищеблоков. Используется как межоперационный транспорт для перевозки и временного хранения гастроемкостей GN1/1. Колёса	4 шт., поворотные, диаметр 100 мм, полиуретан. 2 с тормозом, 2 без. Поставляется в собранном виде. Размеры в упаковке 500х660х1500мм, вес 32/34кг.</t>
  </si>
  <si>
    <t>Компактное и надежное решение для логистики на профессиональной пекарне. Модель разработана для пекарень, предприятий общественного питания (от кафе до фабрик-кухонь), пищевых производств. Используется как межоперационный транспорт для перевозки и временного хранения противней 600х400мм с готовой продукцией или хлебными заготовками. Колёса 4 шт., поворотные, диаметр 100 мм, полиуретан. 2 с тормозом, 2 без. Поставляется в собранном виде. Размеры в упаковке 550х800х1720мм, вес 35/37кг.</t>
  </si>
  <si>
    <t>М1ЧЧ-3К-15-S</t>
  </si>
  <si>
    <t>1500х1030(705)х870(1240)</t>
  </si>
  <si>
    <t>М2ПЧ-15-S</t>
  </si>
  <si>
    <t>1500х1030(705)х870(1480)</t>
  </si>
  <si>
    <t>ПНЧ-2ПН-11,2-S</t>
  </si>
  <si>
    <t>Прилавок для горячих напитков 1120 с двумя полками</t>
  </si>
  <si>
    <t>ПНЧ-2ПН-15-S</t>
  </si>
  <si>
    <t>Прилавок для горячих напитков 1500 с двумя полками</t>
  </si>
  <si>
    <t>ПНЧ-15-S</t>
  </si>
  <si>
    <t>Прилавок для горячих напитков 1500</t>
  </si>
  <si>
    <t>1500х1030(705)х870</t>
  </si>
  <si>
    <t>Мармит первых блюд предназначен для кратковременного хранения и выдачи первых блюд в наплитных котлах на предприятиях общественного питания. Конструкция включает три электрические конфорки диаметром 220 мм с независимой регулировкой мощности, верхнюю полку и направляющие для подносов. Корпус и рабочие поверхности изготовлены из нержавеющей стали. Поддержание температуры блюд осуществляется непосредственным нагревом наплитной посуды, установленной на конфорках. Время разогрева до рабочего режима составляет не более 20 минут. Габаритные размеры в упаковке составляют 1600×900×1140 мм, масса —84/122кг. Потребляемая мощность — 3,13 кВт. Напряжение — 400/230 В.</t>
  </si>
  <si>
    <t>Мармит вторых предназначен для кратковременного хранения и раздачи горячих вторых блюд в составе линии раздачи. Конструкция включает паровую ванну с комплектом гастроемкостей GN глубиной 150 мм, две верхние полки, направляющие для подносов и открытый шкаф для хранения инвентаря. Поддержание температуры осуществляется посредством нагрева воды в ванне ПЭНами с последующей передачей тепла через горячий пар. Рабочая температура достигает +85 °С, время выхода на режим составляет не более 25 минут. Корпус выполнен из нержавеющей стали и установлен на регулируемых опорах. Модуль подключается к электрической сети 230 В и используется для организации выдачи горячих блюд в столовых, кафе, буфетах и других предприятиях общественного питания. Габаритные размеры в упаковке составляют 1600×900×1140 мм, масса — 110/148кг. Потребляемая мощность — 3,3 кВт. Напряжение — 230 В.</t>
  </si>
  <si>
    <t>Прилавок для горячих напитков с двумя полками предназначен для организации зоны выдачи горячих напитков и сопутствующей продукции в составе линии раздачи. Модуль представляет собой напольный нейтральный прилавок с рабочей поверхностью из нержавеющей стали, рассчитанной на размещение кипятильников, термостатов, диспенсеров и другого оборудования. Конструкция включает металлический каркас с полимерным покрытием, облицовку из нержавеющей стали, полки в прилавке для хранения инвентаря и две розетки 16 А с заземлением для подключения оборудования. В комплект входят направляющие для подносов, а регулируемые опоры обеспечивают выравнивание модуля в составе линии раздачи. Прилавок используется в столовых, кафе, ресторанах и других предприятиях общественного питания. Габаритные размеры в упаковке составляют 1260×900×1140 мм, масса — 66/104 кг. Напряжение — 230 В.</t>
  </si>
  <si>
    <t>Прилавок для горячих напитков с двумя полками предназначен для организации зоны выдачи горячих напитков и сопутствующей продукции в составе линии раздачи. Модуль представляет собой напольный нейтральный прилавок с рабочей поверхностью из нержавеющей стали с двумя настольными полками, рассчитанной на размещение кипятильников, термостатов, диспенсеров и другого оборудования. Конструкция включает металлический каркас с полимерным покрытием, облицовку из нержавеющей стали, полки в прилавке для хранения инвентаря и две розетки 16 А с заземлением для подключения оборудования. В комплект входят направляющие для подносов, а регулируемые опоры обеспечивают выравнивание модуля в составе линии раздачи. Прилавок используется в столовых, кафе, ресторанах и других предприятиях общественного питания. Габаритные размеры в упаковке составляют 1260×900×1140 мм, масса — 85/123 кг. Напряжение — 230 В.</t>
  </si>
  <si>
    <t>Прилавок для горячих напитков предназначен для организации зоны выдачи горячих напитков и сопутствующей продукции в составе линии раздачи. Модуль представляет собой напольный нейтральный прилавок с рабочей поверхностью из нержавеющей стали с двумя настольными полками, рассчитанной на размещение кипятильников, термостатов, диспенсеров и другого оборудования. Конструкция включает металлический каркас с полимерным покрытием, облицовку из нержавеющей стали, полки в прилавке для хранения инвентаря и две розетки 16 А с заземлением для подключения оборудования. В комплект входят направляющие для подносов, а регулируемые опоры обеспечивают выравнивание модуля в составе линии раздачи. Прилавок используется в столовых, кафе, ресторанах и других предприятиях общественного питания. Габаритные размеры в упаковке составляют 1600×900×1140 мм, масса — 70/108 кг. Напряжение — 230 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</si>
</sst>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 _₽"/>
    <numFmt numFmtId="167" formatCode="#,##0_ ;\-#,##0\ "/>
  </numFmts>
  <fonts count="50" x14ac:knownFonts="1">
    <font>
      <sz val="11"/>
      <color theme="1"/>
      <name val="Calibri"/>
      <family val="2"/>
      <charset val="204"/>
      <scheme val="minor"/>
    </font>
    <font>
      <sz val="8"/>
      <name val="Arial"/>
      <family val="2"/>
    </font>
    <font>
      <sz val="11"/>
      <color theme="0"/>
      <name val="Calibri"/>
      <family val="2"/>
      <charset val="204"/>
      <scheme val="minor"/>
    </font>
    <font>
      <sz val="11"/>
      <color theme="1"/>
      <name val="Calibri"/>
      <family val="2"/>
      <charset val="204"/>
      <scheme val="minor"/>
    </font>
    <font>
      <sz val="12"/>
      <name val="Times New Roman"/>
      <family val="1"/>
      <charset val="204"/>
    </font>
    <font>
      <sz val="8"/>
      <name val="Calibri"/>
      <family val="2"/>
      <charset val="204"/>
      <scheme val="minor"/>
    </font>
    <font>
      <sz val="12"/>
      <name val="Calibri"/>
      <family val="2"/>
      <charset val="204"/>
      <scheme val="minor"/>
    </font>
    <font>
      <b/>
      <sz val="12"/>
      <name val="Calibri"/>
      <family val="2"/>
      <charset val="204"/>
      <scheme val="minor"/>
    </font>
    <font>
      <b/>
      <sz val="16"/>
      <name val="Calibri"/>
      <family val="2"/>
      <charset val="204"/>
      <scheme val="minor"/>
    </font>
    <font>
      <sz val="9"/>
      <color theme="1"/>
      <name val="Calibri"/>
      <family val="2"/>
      <charset val="204"/>
      <scheme val="minor"/>
    </font>
    <font>
      <sz val="12"/>
      <name val="Calibri"/>
      <family val="2"/>
      <charset val="204"/>
      <scheme val="minor"/>
    </font>
    <font>
      <b/>
      <sz val="12"/>
      <color theme="1"/>
      <name val="Calibri"/>
      <family val="2"/>
      <charset val="204"/>
      <scheme val="minor"/>
    </font>
    <font>
      <sz val="12"/>
      <color theme="1"/>
      <name val="Calibri"/>
      <family val="2"/>
      <charset val="204"/>
      <scheme val="minor"/>
    </font>
    <font>
      <sz val="12"/>
      <name val="Calibri"/>
      <family val="2"/>
      <scheme val="minor"/>
    </font>
    <font>
      <b/>
      <sz val="11"/>
      <name val="Calibri"/>
      <family val="2"/>
      <charset val="204"/>
      <scheme val="minor"/>
    </font>
    <font>
      <sz val="11"/>
      <name val="Calibri"/>
      <family val="2"/>
      <charset val="204"/>
      <scheme val="minor"/>
    </font>
    <font>
      <sz val="12"/>
      <name val="Calibri"/>
      <family val="2"/>
      <charset val="204"/>
      <scheme val="minor"/>
    </font>
    <font>
      <i/>
      <sz val="11"/>
      <color rgb="FF7F7F7F"/>
      <name val="Calibri"/>
      <family val="2"/>
      <charset val="204"/>
      <scheme val="minor"/>
    </font>
    <font>
      <b/>
      <sz val="11"/>
      <color theme="1"/>
      <name val="Calibri"/>
      <family val="2"/>
      <charset val="204"/>
      <scheme val="minor"/>
    </font>
    <font>
      <u/>
      <sz val="11"/>
      <color theme="10"/>
      <name val="Calibri"/>
      <family val="2"/>
      <charset val="204"/>
      <scheme val="minor"/>
    </font>
    <font>
      <sz val="18"/>
      <color theme="1"/>
      <name val="Calibri"/>
      <family val="2"/>
      <charset val="204"/>
      <scheme val="minor"/>
    </font>
    <font>
      <u/>
      <sz val="18"/>
      <color theme="10"/>
      <name val="Calibri"/>
      <family val="2"/>
      <charset val="204"/>
      <scheme val="minor"/>
    </font>
    <font>
      <b/>
      <sz val="18"/>
      <color theme="1"/>
      <name val="Calibri"/>
      <family val="2"/>
      <charset val="204"/>
      <scheme val="minor"/>
    </font>
    <font>
      <b/>
      <sz val="8"/>
      <name val="Tahoma"/>
      <family val="2"/>
      <charset val="204"/>
    </font>
    <font>
      <b/>
      <sz val="8"/>
      <color theme="1"/>
      <name val="Tahoma"/>
      <family val="2"/>
      <charset val="204"/>
    </font>
    <font>
      <b/>
      <sz val="16"/>
      <color theme="1"/>
      <name val="Calibri"/>
      <family val="2"/>
      <charset val="204"/>
      <scheme val="minor"/>
    </font>
    <font>
      <sz val="11"/>
      <color theme="1"/>
      <name val="Calibri"/>
      <family val="2"/>
      <scheme val="minor"/>
    </font>
    <font>
      <b/>
      <sz val="11"/>
      <name val="Calibri"/>
      <family val="2"/>
      <scheme val="minor"/>
    </font>
    <font>
      <sz val="11"/>
      <name val="Calibri"/>
      <family val="2"/>
      <scheme val="minor"/>
    </font>
    <font>
      <sz val="11"/>
      <name val="Times New Roman"/>
      <family val="1"/>
      <charset val="204"/>
    </font>
    <font>
      <b/>
      <sz val="12"/>
      <name val="Calibri"/>
      <family val="2"/>
      <scheme val="minor"/>
    </font>
    <font>
      <b/>
      <sz val="16"/>
      <name val="Calibri"/>
      <family val="2"/>
      <scheme val="minor"/>
    </font>
    <font>
      <b/>
      <sz val="12"/>
      <color theme="1"/>
      <name val="Calibri"/>
      <family val="2"/>
      <scheme val="minor"/>
    </font>
    <font>
      <b/>
      <sz val="18"/>
      <color rgb="FFFF0000"/>
      <name val="Calibri"/>
      <family val="2"/>
      <charset val="204"/>
      <scheme val="minor"/>
    </font>
    <font>
      <b/>
      <sz val="14"/>
      <name val="Calibri"/>
      <family val="2"/>
      <charset val="204"/>
      <scheme val="minor"/>
    </font>
    <font>
      <b/>
      <sz val="16"/>
      <color rgb="FFFF0000"/>
      <name val="Calibri"/>
      <family val="2"/>
      <charset val="204"/>
      <scheme val="minor"/>
    </font>
    <font>
      <sz val="12"/>
      <name val="Calibri"/>
      <family val="2"/>
      <charset val="204"/>
      <scheme val="minor"/>
    </font>
    <font>
      <b/>
      <sz val="20"/>
      <name val="Calibri"/>
      <family val="2"/>
      <charset val="204"/>
      <scheme val="minor"/>
    </font>
    <font>
      <sz val="11"/>
      <color theme="1"/>
      <name val="Calibri"/>
      <family val="2"/>
      <charset val="204"/>
      <scheme val="minor"/>
    </font>
    <font>
      <sz val="11"/>
      <color rgb="FF1A1A1A"/>
      <name val="Calibri"/>
      <family val="2"/>
      <charset val="204"/>
      <scheme val="minor"/>
    </font>
    <font>
      <sz val="12"/>
      <color rgb="FF000000"/>
      <name val="Calibri"/>
      <family val="2"/>
      <charset val="204"/>
      <scheme val="minor"/>
    </font>
    <font>
      <sz val="12"/>
      <color rgb="FF0F1115"/>
      <name val="Calibri"/>
      <family val="2"/>
      <charset val="204"/>
      <scheme val="minor"/>
    </font>
    <font>
      <b/>
      <sz val="14"/>
      <color theme="1"/>
      <name val="Calibri"/>
      <family val="2"/>
      <charset val="204"/>
      <scheme val="minor"/>
    </font>
    <font>
      <sz val="14"/>
      <name val="Calibri"/>
      <family val="2"/>
      <charset val="204"/>
      <scheme val="minor"/>
    </font>
    <font>
      <sz val="11"/>
      <name val="Calibri"/>
      <family val="2"/>
      <charset val="204"/>
      <scheme val="minor"/>
    </font>
    <font>
      <sz val="11"/>
      <color rgb="FF000000"/>
      <name val="Calibri"/>
      <family val="2"/>
      <charset val="204"/>
      <scheme val="minor"/>
    </font>
    <font>
      <sz val="16"/>
      <color theme="1"/>
      <name val="Calibri"/>
      <family val="2"/>
      <charset val="204"/>
      <scheme val="minor"/>
    </font>
    <font>
      <sz val="11"/>
      <color theme="1"/>
      <name val="Calibri"/>
      <family val="2"/>
      <charset val="204"/>
    </font>
    <font>
      <sz val="12"/>
      <name val="Calibri"/>
      <family val="2"/>
      <charset val="204"/>
    </font>
    <font>
      <b/>
      <sz val="12"/>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5"/>
      </patternFill>
    </fill>
    <fill>
      <patternFill patternType="solid">
        <fgColor theme="0"/>
        <bgColor theme="5"/>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1" fillId="0" borderId="0"/>
    <xf numFmtId="0" fontId="1" fillId="0" borderId="0"/>
    <xf numFmtId="164" fontId="3" fillId="0" borderId="0" applyFon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1" fillId="0" borderId="0"/>
  </cellStyleXfs>
  <cellXfs count="317">
    <xf numFmtId="0" fontId="0" fillId="0" borderId="0" xfId="0"/>
    <xf numFmtId="0" fontId="2" fillId="0" borderId="0" xfId="0" applyFont="1"/>
    <xf numFmtId="0" fontId="9" fillId="0" borderId="0" xfId="0" applyFont="1"/>
    <xf numFmtId="0" fontId="6" fillId="3" borderId="1" xfId="2" applyFont="1" applyFill="1" applyBorder="1" applyAlignment="1">
      <alignment horizontal="left" vertical="center"/>
    </xf>
    <xf numFmtId="0" fontId="0" fillId="0" borderId="1" xfId="0"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1" xfId="2" applyFont="1" applyBorder="1" applyAlignment="1">
      <alignment horizontal="center" vertical="center"/>
    </xf>
    <xf numFmtId="0" fontId="0" fillId="0" borderId="1" xfId="0" applyBorder="1" applyAlignment="1">
      <alignment vertical="center"/>
    </xf>
    <xf numFmtId="0" fontId="15"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vertical="top" wrapText="1"/>
    </xf>
    <xf numFmtId="0" fontId="16" fillId="0" borderId="1" xfId="0" applyFont="1" applyBorder="1" applyAlignment="1">
      <alignment horizontal="left" vertical="center" wrapText="1"/>
    </xf>
    <xf numFmtId="0" fontId="6" fillId="3" borderId="1" xfId="0"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14" fontId="11" fillId="0" borderId="0" xfId="0" applyNumberFormat="1" applyFont="1" applyAlignment="1">
      <alignment horizontal="center"/>
    </xf>
    <xf numFmtId="0" fontId="0" fillId="0" borderId="1" xfId="0" applyBorder="1" applyAlignment="1">
      <alignment horizontal="center" vertical="center" wrapText="1"/>
    </xf>
    <xf numFmtId="166" fontId="6" fillId="0" borderId="1" xfId="0" applyNumberFormat="1" applyFont="1" applyBorder="1" applyAlignment="1">
      <alignment horizontal="left" wrapText="1"/>
    </xf>
    <xf numFmtId="166" fontId="6" fillId="0" borderId="8" xfId="0" applyNumberFormat="1" applyFont="1" applyBorder="1" applyAlignment="1">
      <alignment horizontal="left" wrapText="1"/>
    </xf>
    <xf numFmtId="166" fontId="6" fillId="0" borderId="9" xfId="0" applyNumberFormat="1" applyFont="1" applyBorder="1" applyAlignment="1">
      <alignment horizontal="center" vertical="center"/>
    </xf>
    <xf numFmtId="166" fontId="6" fillId="0" borderId="6" xfId="0" applyNumberFormat="1" applyFont="1" applyBorder="1" applyAlignment="1">
      <alignment horizontal="center" vertical="center"/>
    </xf>
    <xf numFmtId="0" fontId="15" fillId="0" borderId="0" xfId="0" applyFont="1"/>
    <xf numFmtId="3" fontId="0" fillId="0" borderId="1" xfId="0" applyNumberFormat="1" applyBorder="1" applyAlignment="1">
      <alignment horizontal="center" vertical="center"/>
    </xf>
    <xf numFmtId="3" fontId="12" fillId="0" borderId="1" xfId="0" applyNumberFormat="1" applyFont="1" applyBorder="1" applyAlignment="1">
      <alignment horizontal="center" vertical="center"/>
    </xf>
    <xf numFmtId="0" fontId="20" fillId="0" borderId="0" xfId="0" applyFont="1"/>
    <xf numFmtId="0" fontId="22" fillId="0" borderId="11" xfId="0" applyFont="1" applyBorder="1" applyAlignment="1">
      <alignment horizontal="center" vertical="center"/>
    </xf>
    <xf numFmtId="0" fontId="22" fillId="0" borderId="0" xfId="0" applyFont="1"/>
    <xf numFmtId="0" fontId="0" fillId="0" borderId="0" xfId="0" applyAlignment="1">
      <alignment wrapText="1"/>
    </xf>
    <xf numFmtId="0" fontId="12" fillId="0" borderId="1" xfId="0" applyFont="1" applyBorder="1" applyAlignment="1">
      <alignment horizontal="center" vertical="center" wrapText="1"/>
    </xf>
    <xf numFmtId="0" fontId="23" fillId="0" borderId="0" xfId="7" applyFont="1" applyAlignment="1">
      <alignment vertical="top"/>
    </xf>
    <xf numFmtId="0" fontId="24" fillId="0" borderId="0" xfId="0" applyFont="1" applyAlignment="1">
      <alignment vertical="top" wrapText="1"/>
    </xf>
    <xf numFmtId="14" fontId="11" fillId="0" borderId="0" xfId="0" applyNumberFormat="1" applyFont="1" applyAlignment="1">
      <alignment horizontal="center" vertical="center"/>
    </xf>
    <xf numFmtId="0" fontId="12" fillId="0" borderId="0" xfId="0" applyFont="1" applyAlignment="1">
      <alignment horizontal="center" vertical="center"/>
    </xf>
    <xf numFmtId="166" fontId="12"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2" fillId="0" borderId="0" xfId="0" applyFont="1"/>
    <xf numFmtId="0" fontId="22" fillId="0" borderId="0" xfId="0" applyFont="1" applyAlignment="1">
      <alignment horizontal="left"/>
    </xf>
    <xf numFmtId="165" fontId="12" fillId="0" borderId="1" xfId="0" applyNumberFormat="1" applyFont="1" applyBorder="1" applyAlignment="1">
      <alignment horizontal="center" vertical="center"/>
    </xf>
    <xf numFmtId="0" fontId="14" fillId="0" borderId="0" xfId="0" applyFont="1" applyAlignment="1">
      <alignment horizontal="center" vertical="center"/>
    </xf>
    <xf numFmtId="14" fontId="18" fillId="0" borderId="0" xfId="0" applyNumberFormat="1" applyFont="1" applyAlignment="1">
      <alignment horizontal="center"/>
    </xf>
    <xf numFmtId="0" fontId="0" fillId="0" borderId="0" xfId="0" applyAlignment="1">
      <alignment horizontal="center"/>
    </xf>
    <xf numFmtId="165" fontId="0" fillId="0" borderId="0" xfId="0" applyNumberFormat="1" applyAlignment="1">
      <alignment horizontal="center" vertical="center"/>
    </xf>
    <xf numFmtId="0" fontId="0" fillId="0" borderId="6" xfId="0" applyBorder="1" applyAlignment="1">
      <alignment horizontal="center" vertical="center"/>
    </xf>
    <xf numFmtId="3" fontId="0" fillId="0" borderId="5" xfId="0" applyNumberFormat="1" applyBorder="1" applyAlignment="1">
      <alignment horizontal="center" vertical="center"/>
    </xf>
    <xf numFmtId="0" fontId="0" fillId="0" borderId="0" xfId="0" applyAlignment="1">
      <alignment vertical="center"/>
    </xf>
    <xf numFmtId="0" fontId="14" fillId="0" borderId="0" xfId="0" applyFont="1" applyAlignment="1">
      <alignment vertical="center"/>
    </xf>
    <xf numFmtId="0" fontId="0" fillId="0" borderId="1" xfId="0" applyBorder="1" applyAlignment="1">
      <alignment vertical="center" wrapText="1"/>
    </xf>
    <xf numFmtId="166" fontId="6" fillId="0" borderId="8" xfId="0" applyNumberFormat="1" applyFont="1" applyBorder="1" applyAlignment="1">
      <alignment horizontal="left" vertical="center" wrapText="1"/>
    </xf>
    <xf numFmtId="0" fontId="7" fillId="0" borderId="0" xfId="0" applyFont="1" applyAlignment="1">
      <alignment horizontal="right"/>
    </xf>
    <xf numFmtId="166" fontId="6" fillId="0" borderId="1" xfId="0" applyNumberFormat="1" applyFont="1" applyBorder="1" applyAlignment="1">
      <alignment horizontal="center" vertical="center"/>
    </xf>
    <xf numFmtId="166" fontId="6" fillId="0" borderId="1" xfId="0" applyNumberFormat="1" applyFont="1" applyBorder="1" applyAlignment="1">
      <alignment horizontal="left" vertical="center" wrapText="1"/>
    </xf>
    <xf numFmtId="0" fontId="14" fillId="0" borderId="0" xfId="0" applyFont="1" applyAlignment="1">
      <alignment horizontal="right"/>
    </xf>
    <xf numFmtId="166" fontId="15" fillId="0" borderId="1" xfId="0" applyNumberFormat="1" applyFont="1"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3" fontId="0" fillId="0" borderId="8" xfId="0" applyNumberFormat="1" applyBorder="1" applyAlignment="1">
      <alignment horizontal="center" vertical="center"/>
    </xf>
    <xf numFmtId="166" fontId="15" fillId="0" borderId="8" xfId="0" applyNumberFormat="1" applyFont="1" applyBorder="1" applyAlignment="1">
      <alignment horizontal="left" vertical="center" wrapText="1"/>
    </xf>
    <xf numFmtId="0" fontId="0" fillId="0" borderId="0" xfId="0" applyAlignment="1">
      <alignment horizontal="left" vertical="center"/>
    </xf>
    <xf numFmtId="166" fontId="15" fillId="0" borderId="1" xfId="0" applyNumberFormat="1" applyFont="1" applyBorder="1" applyAlignment="1">
      <alignment horizontal="left" vertical="center" wrapText="1"/>
    </xf>
    <xf numFmtId="0" fontId="15"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wrapText="1"/>
    </xf>
    <xf numFmtId="0" fontId="15" fillId="0" borderId="0" xfId="0" applyFont="1" applyAlignment="1">
      <alignment horizontal="center"/>
    </xf>
    <xf numFmtId="0" fontId="11" fillId="4" borderId="1"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8" fillId="0" borderId="1" xfId="0" applyFont="1" applyBorder="1" applyAlignment="1">
      <alignment horizontal="center" vertical="center"/>
    </xf>
    <xf numFmtId="1" fontId="28" fillId="0" borderId="1" xfId="0" applyNumberFormat="1" applyFont="1" applyBorder="1" applyAlignment="1">
      <alignment horizontal="center" vertical="center"/>
    </xf>
    <xf numFmtId="3" fontId="28" fillId="0" borderId="1" xfId="0" applyNumberFormat="1" applyFont="1" applyBorder="1" applyAlignment="1">
      <alignment horizontal="center" vertical="center"/>
    </xf>
    <xf numFmtId="3" fontId="26" fillId="0" borderId="1" xfId="0" applyNumberFormat="1" applyFont="1" applyBorder="1" applyAlignment="1">
      <alignment horizontal="left"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5" fillId="2" borderId="1" xfId="1" applyFont="1" applyFill="1" applyBorder="1" applyAlignment="1">
      <alignment vertical="center" wrapText="1"/>
    </xf>
    <xf numFmtId="3" fontId="15" fillId="0" borderId="1" xfId="0" applyNumberFormat="1" applyFont="1" applyBorder="1" applyAlignment="1">
      <alignment horizontal="center" vertical="center"/>
    </xf>
    <xf numFmtId="0" fontId="15" fillId="2" borderId="1" xfId="1" applyFont="1" applyFill="1" applyBorder="1" applyAlignment="1">
      <alignment horizontal="center" vertical="center"/>
    </xf>
    <xf numFmtId="3" fontId="15" fillId="0" borderId="1" xfId="4" applyNumberFormat="1" applyFont="1" applyBorder="1" applyAlignment="1">
      <alignment horizontal="center" vertical="center"/>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0" borderId="0" xfId="0" applyFont="1" applyAlignment="1">
      <alignment horizontal="center" vertical="center" wrapText="1"/>
    </xf>
    <xf numFmtId="0" fontId="15" fillId="0" borderId="1" xfId="3" applyFont="1" applyBorder="1" applyAlignment="1">
      <alignment horizontal="center" vertical="center" wrapText="1"/>
    </xf>
    <xf numFmtId="0" fontId="29" fillId="0" borderId="0" xfId="0" applyFont="1" applyAlignment="1">
      <alignment horizontal="center" vertical="center"/>
    </xf>
    <xf numFmtId="0" fontId="0" fillId="3" borderId="1" xfId="0" applyFill="1" applyBorder="1"/>
    <xf numFmtId="0" fontId="0" fillId="3" borderId="1" xfId="0" applyFill="1" applyBorder="1" applyAlignment="1">
      <alignment wrapText="1"/>
    </xf>
    <xf numFmtId="0" fontId="0" fillId="0" borderId="0" xfId="0" applyAlignment="1">
      <alignment vertical="center" textRotation="90"/>
    </xf>
    <xf numFmtId="0" fontId="11" fillId="0" borderId="0" xfId="0" applyFont="1" applyAlignment="1">
      <alignment vertical="center" textRotation="90"/>
    </xf>
    <xf numFmtId="0" fontId="15" fillId="3" borderId="1" xfId="3" applyFont="1" applyFill="1" applyBorder="1" applyAlignment="1">
      <alignment horizontal="center" vertical="center"/>
    </xf>
    <xf numFmtId="0" fontId="11" fillId="0" borderId="1" xfId="0" applyFont="1" applyBorder="1" applyAlignment="1">
      <alignment horizontal="center" vertical="center"/>
    </xf>
    <xf numFmtId="0" fontId="18" fillId="0" borderId="1" xfId="0" applyFont="1" applyBorder="1" applyAlignment="1">
      <alignment horizontal="center" vertical="center"/>
    </xf>
    <xf numFmtId="0" fontId="0" fillId="3" borderId="8" xfId="0" applyFill="1" applyBorder="1" applyAlignment="1">
      <alignment horizontal="left" vertical="center"/>
    </xf>
    <xf numFmtId="0" fontId="15" fillId="3" borderId="1" xfId="3" applyFont="1" applyFill="1" applyBorder="1" applyAlignment="1">
      <alignment horizontal="left" vertical="center"/>
    </xf>
    <xf numFmtId="0" fontId="18" fillId="0" borderId="1" xfId="0" applyFont="1" applyBorder="1" applyAlignment="1">
      <alignment horizontal="left" vertical="center"/>
    </xf>
    <xf numFmtId="0" fontId="18" fillId="0" borderId="5" xfId="0" applyFont="1" applyBorder="1" applyAlignment="1">
      <alignment horizontal="left" vertical="center"/>
    </xf>
    <xf numFmtId="0" fontId="0" fillId="3" borderId="0" xfId="0" applyFill="1" applyAlignment="1">
      <alignment horizontal="left" vertical="center"/>
    </xf>
    <xf numFmtId="0" fontId="11" fillId="0" borderId="8" xfId="0" applyFont="1" applyBorder="1" applyAlignment="1">
      <alignment horizontal="left" vertical="center" textRotation="90" readingOrder="1"/>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11" fillId="0" borderId="16" xfId="0" applyFont="1" applyBorder="1" applyAlignment="1">
      <alignment horizontal="left" vertical="center" textRotation="90" readingOrder="1"/>
    </xf>
    <xf numFmtId="0" fontId="0" fillId="3" borderId="1" xfId="0" applyFill="1" applyBorder="1" applyAlignment="1">
      <alignment horizontal="center" vertical="center"/>
    </xf>
    <xf numFmtId="0" fontId="0" fillId="3" borderId="8" xfId="0" applyFill="1" applyBorder="1" applyAlignment="1">
      <alignment horizontal="center" vertical="center"/>
    </xf>
    <xf numFmtId="3" fontId="0" fillId="0" borderId="8" xfId="0" applyNumberFormat="1" applyBorder="1" applyAlignment="1">
      <alignment horizontal="center" vertical="center" wrapText="1"/>
    </xf>
    <xf numFmtId="0" fontId="0" fillId="3" borderId="8" xfId="0" applyFill="1" applyBorder="1" applyAlignment="1">
      <alignment horizontal="left" vertical="center" wrapText="1"/>
    </xf>
    <xf numFmtId="0" fontId="0" fillId="0" borderId="1" xfId="0" applyBorder="1" applyAlignment="1">
      <alignment horizontal="left" vertical="center"/>
    </xf>
    <xf numFmtId="0" fontId="15" fillId="0" borderId="1" xfId="3" applyFont="1" applyBorder="1" applyAlignment="1">
      <alignment horizontal="center" vertical="center"/>
    </xf>
    <xf numFmtId="0" fontId="28" fillId="0" borderId="1" xfId="0" applyFont="1" applyBorder="1" applyAlignment="1">
      <alignment horizontal="left" vertical="center" wrapText="1"/>
    </xf>
    <xf numFmtId="0" fontId="27" fillId="3" borderId="0" xfId="0" applyFont="1" applyFill="1" applyAlignment="1">
      <alignment vertical="center"/>
    </xf>
    <xf numFmtId="0" fontId="0" fillId="3" borderId="1" xfId="0" applyFill="1" applyBorder="1" applyAlignment="1">
      <alignment vertical="center" textRotation="90"/>
    </xf>
    <xf numFmtId="0" fontId="7" fillId="4" borderId="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0" fillId="0" borderId="5" xfId="0" applyBorder="1" applyAlignment="1">
      <alignment horizontal="center" vertical="center"/>
    </xf>
    <xf numFmtId="0" fontId="15" fillId="0" borderId="5" xfId="3" applyFont="1" applyBorder="1" applyAlignment="1">
      <alignment horizontal="center" vertical="center"/>
    </xf>
    <xf numFmtId="3" fontId="15" fillId="0" borderId="6" xfId="4" applyNumberFormat="1" applyFont="1" applyFill="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wrapText="1"/>
    </xf>
    <xf numFmtId="0" fontId="15" fillId="0" borderId="8" xfId="3" applyFont="1" applyBorder="1" applyAlignment="1">
      <alignment horizontal="center" vertical="center"/>
    </xf>
    <xf numFmtId="3" fontId="15" fillId="0" borderId="9" xfId="4" applyNumberFormat="1" applyFont="1" applyFill="1" applyBorder="1" applyAlignment="1">
      <alignment horizontal="center" vertical="center"/>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30" fillId="4"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3" fontId="30" fillId="4" borderId="1"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0" fillId="0" borderId="1" xfId="0" applyBorder="1"/>
    <xf numFmtId="0" fontId="0" fillId="0" borderId="1" xfId="0" applyBorder="1" applyAlignment="1">
      <alignment wrapText="1"/>
    </xf>
    <xf numFmtId="0" fontId="0" fillId="0" borderId="1" xfId="0" applyBorder="1" applyAlignment="1">
      <alignment horizontal="left" vertical="center" wrapText="1"/>
    </xf>
    <xf numFmtId="0" fontId="34" fillId="2" borderId="1" xfId="1" applyFont="1" applyFill="1" applyBorder="1" applyAlignment="1">
      <alignment vertical="center" wrapText="1"/>
    </xf>
    <xf numFmtId="0" fontId="15"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1" applyFont="1" applyFill="1" applyBorder="1" applyAlignment="1">
      <alignment horizontal="center" vertical="center"/>
    </xf>
    <xf numFmtId="0" fontId="34" fillId="3" borderId="1" xfId="1" applyFont="1" applyFill="1" applyBorder="1" applyAlignment="1">
      <alignment horizontal="center" vertical="center" wrapText="1"/>
    </xf>
    <xf numFmtId="3" fontId="14" fillId="6" borderId="1" xfId="4"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4" fillId="3" borderId="1" xfId="0" applyFont="1" applyFill="1" applyBorder="1" applyAlignment="1">
      <alignment horizontal="center" vertical="center"/>
    </xf>
    <xf numFmtId="3" fontId="14" fillId="3" borderId="1" xfId="0" applyNumberFormat="1" applyFont="1" applyFill="1" applyBorder="1" applyAlignment="1">
      <alignment horizontal="center" vertical="center"/>
    </xf>
    <xf numFmtId="0" fontId="11"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3" fontId="0" fillId="3" borderId="5" xfId="0" applyNumberFormat="1" applyFill="1" applyBorder="1" applyAlignment="1">
      <alignment horizontal="center" vertical="center"/>
    </xf>
    <xf numFmtId="0" fontId="0" fillId="3" borderId="1" xfId="0" applyFill="1" applyBorder="1" applyAlignment="1">
      <alignment vertical="center" wrapText="1"/>
    </xf>
    <xf numFmtId="0" fontId="0" fillId="3" borderId="0" xfId="0" applyFill="1" applyAlignment="1">
      <alignment vertical="center"/>
    </xf>
    <xf numFmtId="0" fontId="35" fillId="0" borderId="0" xfId="0" applyFont="1" applyAlignment="1">
      <alignment horizontal="left" vertical="center"/>
    </xf>
    <xf numFmtId="0" fontId="0" fillId="3" borderId="0" xfId="0" applyFill="1" applyAlignment="1">
      <alignment vertical="center" textRotation="90"/>
    </xf>
    <xf numFmtId="0" fontId="34" fillId="0" borderId="1" xfId="3" applyFont="1" applyBorder="1" applyAlignment="1">
      <alignment horizontal="center" vertical="center" wrapTex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5" fillId="0" borderId="0" xfId="0" applyFont="1"/>
    <xf numFmtId="0" fontId="12" fillId="0" borderId="0" xfId="0" applyFont="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6" fillId="3" borderId="1" xfId="2" applyFont="1" applyFill="1" applyBorder="1" applyAlignment="1">
      <alignment horizontal="center" vertical="center" wrapText="1"/>
    </xf>
    <xf numFmtId="0" fontId="12" fillId="0" borderId="0" xfId="0" applyFont="1" applyAlignment="1">
      <alignment horizontal="left" vertical="center" wrapText="1"/>
    </xf>
    <xf numFmtId="0" fontId="35" fillId="0" borderId="0" xfId="0" applyFont="1" applyAlignment="1">
      <alignment horizontal="left" vertical="center" wrapText="1"/>
    </xf>
    <xf numFmtId="0" fontId="6" fillId="0" borderId="1" xfId="0" applyFont="1" applyBorder="1" applyAlignment="1">
      <alignment horizontal="center" vertical="center" wrapText="1"/>
    </xf>
    <xf numFmtId="166" fontId="12" fillId="0" borderId="0" xfId="0" applyNumberFormat="1" applyFont="1" applyAlignment="1">
      <alignment horizontal="center" vertical="center"/>
    </xf>
    <xf numFmtId="166" fontId="7" fillId="0" borderId="0" xfId="0" applyNumberFormat="1" applyFont="1" applyAlignment="1">
      <alignment horizontal="center" vertical="center"/>
    </xf>
    <xf numFmtId="166" fontId="11" fillId="0" borderId="0" xfId="0" applyNumberFormat="1" applyFont="1" applyAlignment="1">
      <alignment horizontal="center"/>
    </xf>
    <xf numFmtId="166" fontId="11" fillId="0" borderId="0" xfId="0" applyNumberFormat="1" applyFont="1" applyAlignment="1">
      <alignment horizontal="center" vertical="center"/>
    </xf>
    <xf numFmtId="166" fontId="7" fillId="4" borderId="9" xfId="0" applyNumberFormat="1" applyFont="1" applyFill="1" applyBorder="1" applyAlignment="1">
      <alignment horizontal="center" vertical="center" wrapText="1"/>
    </xf>
    <xf numFmtId="166" fontId="7" fillId="5" borderId="1" xfId="5" applyNumberFormat="1" applyFont="1" applyFill="1" applyBorder="1" applyAlignment="1">
      <alignment horizontal="center" vertical="center" wrapText="1"/>
    </xf>
    <xf numFmtId="0" fontId="0" fillId="0" borderId="0" xfId="0" applyAlignment="1">
      <alignment vertical="center" wrapText="1"/>
    </xf>
    <xf numFmtId="9" fontId="33" fillId="0" borderId="0" xfId="6" applyNumberFormat="1" applyFont="1" applyAlignment="1">
      <alignment horizontal="center" vertical="top"/>
    </xf>
    <xf numFmtId="9" fontId="33" fillId="0" borderId="0" xfId="6" applyNumberFormat="1" applyFont="1" applyAlignment="1">
      <alignment horizontal="center"/>
    </xf>
    <xf numFmtId="0" fontId="21" fillId="0" borderId="0" xfId="6" applyFont="1" applyAlignment="1">
      <alignment horizontal="left"/>
    </xf>
    <xf numFmtId="0" fontId="36" fillId="0" borderId="1" xfId="2" applyFont="1" applyBorder="1" applyAlignment="1">
      <alignment horizontal="center" vertical="center"/>
    </xf>
    <xf numFmtId="0" fontId="7" fillId="0" borderId="1" xfId="0" applyFont="1" applyBorder="1" applyAlignment="1">
      <alignment horizontal="center" vertical="center" wrapText="1"/>
    </xf>
    <xf numFmtId="166" fontId="7" fillId="0" borderId="9" xfId="0" applyNumberFormat="1" applyFont="1" applyBorder="1" applyAlignment="1">
      <alignment horizontal="center" vertical="center" wrapText="1"/>
    </xf>
    <xf numFmtId="166" fontId="7" fillId="0" borderId="1" xfId="5"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8" fillId="0" borderId="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8" xfId="0" applyFont="1" applyBorder="1" applyAlignment="1">
      <alignment horizontal="left" vertical="center" wrapText="1"/>
    </xf>
    <xf numFmtId="3" fontId="12" fillId="0" borderId="1" xfId="0" applyNumberFormat="1" applyFont="1" applyBorder="1" applyAlignment="1">
      <alignment horizontal="center" vertical="center" wrapText="1"/>
    </xf>
    <xf numFmtId="166" fontId="6" fillId="0" borderId="1" xfId="5" applyNumberFormat="1" applyFont="1" applyFill="1" applyBorder="1" applyAlignment="1">
      <alignment horizontal="center" vertical="center" wrapText="1"/>
    </xf>
    <xf numFmtId="0" fontId="34" fillId="3" borderId="8" xfId="0" applyFont="1" applyFill="1" applyBorder="1" applyAlignment="1">
      <alignment horizontal="center" vertical="center"/>
    </xf>
    <xf numFmtId="0" fontId="0" fillId="0" borderId="3" xfId="0" applyBorder="1" applyAlignment="1">
      <alignment horizontal="center" vertical="center"/>
    </xf>
    <xf numFmtId="0" fontId="12" fillId="0" borderId="3" xfId="0" applyFont="1" applyBorder="1" applyAlignment="1">
      <alignment horizontal="center" vertical="center"/>
    </xf>
    <xf numFmtId="0" fontId="14" fillId="3" borderId="3" xfId="0" applyFont="1" applyFill="1" applyBorder="1" applyAlignment="1">
      <alignment horizontal="center" vertical="center"/>
    </xf>
    <xf numFmtId="0" fontId="21" fillId="0" borderId="0" xfId="6" applyFont="1"/>
    <xf numFmtId="0" fontId="38" fillId="0" borderId="1" xfId="0" applyFont="1" applyBorder="1" applyAlignment="1">
      <alignment horizontal="center" vertical="center"/>
    </xf>
    <xf numFmtId="0" fontId="38" fillId="3" borderId="1" xfId="0" applyFont="1" applyFill="1" applyBorder="1" applyAlignment="1">
      <alignment horizontal="center" vertical="center"/>
    </xf>
    <xf numFmtId="0" fontId="38" fillId="0" borderId="1" xfId="0" applyFont="1" applyBorder="1" applyAlignment="1">
      <alignment vertical="center"/>
    </xf>
    <xf numFmtId="3" fontId="38" fillId="0" borderId="1" xfId="0" applyNumberFormat="1" applyFont="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horizontal="left" vertical="center" wrapText="1"/>
    </xf>
    <xf numFmtId="0" fontId="28" fillId="0" borderId="1" xfId="0" applyFont="1" applyBorder="1" applyAlignment="1">
      <alignment horizontal="center"/>
    </xf>
    <xf numFmtId="0" fontId="28" fillId="0" borderId="1" xfId="0" applyFont="1" applyBorder="1" applyAlignment="1">
      <alignment horizontal="left" wrapText="1"/>
    </xf>
    <xf numFmtId="1" fontId="28" fillId="0" borderId="1" xfId="0" applyNumberFormat="1" applyFont="1" applyBorder="1" applyAlignment="1">
      <alignment horizontal="center"/>
    </xf>
    <xf numFmtId="3" fontId="28" fillId="0" borderId="1" xfId="0" applyNumberFormat="1" applyFont="1" applyBorder="1" applyAlignment="1">
      <alignment horizontal="center"/>
    </xf>
    <xf numFmtId="3" fontId="26" fillId="0" borderId="1" xfId="0" applyNumberFormat="1" applyFont="1" applyBorder="1" applyAlignment="1">
      <alignment horizontal="left" wrapText="1"/>
    </xf>
    <xf numFmtId="0" fontId="39" fillId="0" borderId="1" xfId="0" applyFont="1" applyBorder="1" applyAlignment="1">
      <alignment horizontal="center" vertical="center"/>
    </xf>
    <xf numFmtId="0" fontId="40" fillId="0" borderId="1" xfId="0" applyFont="1" applyBorder="1" applyAlignment="1">
      <alignment horizontal="center" vertical="center"/>
    </xf>
    <xf numFmtId="0" fontId="12" fillId="0" borderId="1" xfId="0" applyFont="1" applyBorder="1" applyAlignment="1">
      <alignment wrapText="1"/>
    </xf>
    <xf numFmtId="0" fontId="41" fillId="0" borderId="1" xfId="0" applyFont="1" applyBorder="1" applyAlignment="1">
      <alignment horizontal="left" vertical="center" wrapText="1"/>
    </xf>
    <xf numFmtId="0" fontId="7" fillId="3" borderId="8" xfId="0" applyFont="1" applyFill="1" applyBorder="1" applyAlignment="1">
      <alignment horizontal="left" vertical="center"/>
    </xf>
    <xf numFmtId="0" fontId="6" fillId="3" borderId="1" xfId="2" applyFont="1" applyFill="1" applyBorder="1" applyAlignment="1">
      <alignment horizontal="left" vertical="center" wrapText="1"/>
    </xf>
    <xf numFmtId="167" fontId="12" fillId="0" borderId="1" xfId="0" applyNumberFormat="1" applyFont="1" applyBorder="1" applyAlignment="1">
      <alignment horizontal="center" vertical="center"/>
    </xf>
    <xf numFmtId="0" fontId="6" fillId="0" borderId="1" xfId="2" applyFont="1" applyBorder="1" applyAlignment="1">
      <alignment horizontal="left" vertical="center" wrapText="1"/>
    </xf>
    <xf numFmtId="0" fontId="12" fillId="0" borderId="1" xfId="0" applyFont="1" applyBorder="1"/>
    <xf numFmtId="165" fontId="12" fillId="0" borderId="8" xfId="0" applyNumberFormat="1" applyFont="1" applyBorder="1" applyAlignment="1">
      <alignment horizontal="center" vertical="center"/>
    </xf>
    <xf numFmtId="0" fontId="11" fillId="0" borderId="0" xfId="0" applyFont="1" applyAlignment="1">
      <alignment horizontal="center"/>
    </xf>
    <xf numFmtId="0" fontId="6" fillId="0" borderId="8" xfId="2" applyFont="1" applyBorder="1" applyAlignment="1">
      <alignment horizontal="center" vertical="center"/>
    </xf>
    <xf numFmtId="0" fontId="12" fillId="0" borderId="0" xfId="0" applyFont="1" applyAlignment="1">
      <alignment wrapText="1"/>
    </xf>
    <xf numFmtId="0" fontId="11" fillId="0" borderId="0" xfId="0" applyFont="1" applyAlignment="1">
      <alignment vertical="center"/>
    </xf>
    <xf numFmtId="0" fontId="11" fillId="0" borderId="0" xfId="0" applyFont="1"/>
    <xf numFmtId="0" fontId="11" fillId="0" borderId="17" xfId="0" applyFont="1" applyBorder="1"/>
    <xf numFmtId="3" fontId="12" fillId="0" borderId="8" xfId="0" applyNumberFormat="1" applyFont="1" applyBorder="1" applyAlignment="1">
      <alignment horizontal="center" vertical="center"/>
    </xf>
    <xf numFmtId="0" fontId="12" fillId="0" borderId="1" xfId="0" applyFont="1" applyBorder="1" applyAlignment="1">
      <alignment horizontal="left" vertical="center" wrapText="1"/>
    </xf>
    <xf numFmtId="0" fontId="8" fillId="0" borderId="0" xfId="0" applyFont="1" applyAlignment="1">
      <alignment horizontal="center"/>
    </xf>
    <xf numFmtId="166" fontId="6" fillId="0" borderId="9"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6" fillId="0" borderId="8" xfId="2" applyFont="1" applyBorder="1" applyAlignment="1">
      <alignment horizontal="center" vertical="center" wrapText="1"/>
    </xf>
    <xf numFmtId="0" fontId="8" fillId="0" borderId="0" xfId="0" applyFont="1"/>
    <xf numFmtId="166" fontId="7" fillId="0" borderId="9" xfId="0" applyNumberFormat="1" applyFont="1" applyBorder="1" applyAlignment="1">
      <alignment horizontal="center" vertical="center"/>
    </xf>
    <xf numFmtId="0" fontId="34" fillId="0" borderId="1" xfId="2" applyFont="1" applyBorder="1" applyAlignment="1">
      <alignment horizontal="center" vertical="center"/>
    </xf>
    <xf numFmtId="0" fontId="43" fillId="0" borderId="1" xfId="2" applyFont="1" applyBorder="1" applyAlignment="1">
      <alignment horizontal="center" vertical="center" wrapText="1"/>
    </xf>
    <xf numFmtId="0" fontId="34" fillId="0" borderId="1" xfId="2" applyFont="1" applyBorder="1" applyAlignment="1">
      <alignment horizontal="center" vertical="center" wrapText="1"/>
    </xf>
    <xf numFmtId="0" fontId="11" fillId="0" borderId="8" xfId="0" applyFont="1" applyBorder="1" applyAlignment="1">
      <alignment horizontal="center" vertical="center" wrapText="1"/>
    </xf>
    <xf numFmtId="166" fontId="6" fillId="0" borderId="1" xfId="0" applyNumberFormat="1" applyFont="1" applyBorder="1" applyAlignment="1">
      <alignment vertical="center"/>
    </xf>
    <xf numFmtId="166" fontId="7" fillId="4" borderId="1" xfId="0" applyNumberFormat="1" applyFont="1" applyFill="1" applyBorder="1" applyAlignment="1">
      <alignment horizontal="center" vertical="center" wrapText="1"/>
    </xf>
    <xf numFmtId="0" fontId="44" fillId="0" borderId="1" xfId="3" applyFont="1" applyBorder="1" applyAlignment="1">
      <alignment horizontal="left" vertical="center"/>
    </xf>
    <xf numFmtId="0" fontId="44" fillId="0" borderId="1" xfId="3" applyFont="1" applyBorder="1" applyAlignment="1">
      <alignment horizontal="center" vertical="center"/>
    </xf>
    <xf numFmtId="3" fontId="44" fillId="0" borderId="1" xfId="4" applyNumberFormat="1" applyFont="1" applyFill="1" applyBorder="1" applyAlignment="1">
      <alignment horizontal="center" vertical="center"/>
    </xf>
    <xf numFmtId="0" fontId="42" fillId="0" borderId="1" xfId="0" applyFont="1" applyBorder="1" applyAlignment="1">
      <alignment horizontal="center" vertical="center"/>
    </xf>
    <xf numFmtId="0" fontId="12" fillId="3" borderId="1" xfId="0" applyFont="1" applyFill="1" applyBorder="1" applyAlignment="1">
      <alignment horizontal="left" vertical="center"/>
    </xf>
    <xf numFmtId="0" fontId="6" fillId="0" borderId="1" xfId="3" applyFont="1" applyBorder="1" applyAlignment="1">
      <alignment horizontal="center" vertical="center" wrapText="1"/>
    </xf>
    <xf numFmtId="0" fontId="12" fillId="3" borderId="1" xfId="0" applyFont="1" applyFill="1" applyBorder="1" applyAlignment="1">
      <alignment horizontal="left" vertical="center" wrapText="1"/>
    </xf>
    <xf numFmtId="166" fontId="6" fillId="0" borderId="8" xfId="0" applyNumberFormat="1" applyFont="1" applyBorder="1" applyAlignment="1">
      <alignment horizontal="center" vertical="center" wrapText="1"/>
    </xf>
    <xf numFmtId="0" fontId="12" fillId="3" borderId="1" xfId="0" applyFont="1" applyFill="1" applyBorder="1" applyAlignment="1">
      <alignment horizontal="center" vertical="center"/>
    </xf>
    <xf numFmtId="3" fontId="12" fillId="0" borderId="8"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3" applyFont="1" applyBorder="1" applyAlignment="1">
      <alignment horizontal="center" vertical="center" wrapText="1"/>
    </xf>
    <xf numFmtId="0" fontId="45" fillId="0" borderId="1" xfId="0" applyFont="1" applyBorder="1" applyAlignment="1">
      <alignment horizontal="center" vertical="center"/>
    </xf>
    <xf numFmtId="0" fontId="28" fillId="3" borderId="1" xfId="0" applyFont="1" applyFill="1" applyBorder="1" applyAlignment="1">
      <alignment horizontal="center" vertical="center"/>
    </xf>
    <xf numFmtId="0" fontId="28" fillId="3" borderId="1" xfId="0" applyFont="1" applyFill="1" applyBorder="1" applyAlignment="1">
      <alignment horizontal="left" vertical="center" wrapText="1"/>
    </xf>
    <xf numFmtId="1" fontId="28" fillId="3" borderId="1" xfId="0" applyNumberFormat="1" applyFont="1" applyFill="1" applyBorder="1" applyAlignment="1">
      <alignment horizontal="center" vertical="center"/>
    </xf>
    <xf numFmtId="3" fontId="26" fillId="3" borderId="1" xfId="0" applyNumberFormat="1" applyFont="1" applyFill="1" applyBorder="1" applyAlignment="1">
      <alignment horizontal="left" vertical="center" wrapText="1"/>
    </xf>
    <xf numFmtId="0" fontId="26" fillId="3" borderId="1" xfId="0" applyFont="1" applyFill="1" applyBorder="1" applyAlignment="1">
      <alignment horizontal="left" vertical="center" wrapText="1"/>
    </xf>
    <xf numFmtId="9" fontId="33" fillId="0" borderId="0" xfId="6" applyNumberFormat="1" applyFont="1" applyAlignment="1"/>
    <xf numFmtId="0" fontId="22" fillId="0" borderId="0" xfId="0" applyFont="1" applyAlignment="1">
      <alignment horizontal="left" vertical="center"/>
    </xf>
    <xf numFmtId="0" fontId="12" fillId="3" borderId="1" xfId="0" applyFont="1" applyFill="1" applyBorder="1" applyAlignment="1">
      <alignment horizontal="center" vertical="center" wrapText="1"/>
    </xf>
    <xf numFmtId="3" fontId="12" fillId="3" borderId="1" xfId="0" applyNumberFormat="1" applyFont="1" applyFill="1" applyBorder="1" applyAlignment="1">
      <alignment horizontal="center" vertical="center"/>
    </xf>
    <xf numFmtId="0" fontId="6" fillId="3" borderId="1" xfId="2" applyFont="1" applyFill="1" applyBorder="1" applyAlignment="1">
      <alignment horizontal="center" vertical="center"/>
    </xf>
    <xf numFmtId="0" fontId="8" fillId="3" borderId="1" xfId="0" applyFont="1" applyFill="1" applyBorder="1" applyAlignment="1">
      <alignment horizontal="center" vertical="center"/>
    </xf>
    <xf numFmtId="0" fontId="46" fillId="0" borderId="0" xfId="0" applyFont="1"/>
    <xf numFmtId="0" fontId="47" fillId="0" borderId="1" xfId="0" applyFont="1" applyBorder="1" applyAlignment="1">
      <alignment horizontal="center" vertical="center"/>
    </xf>
    <xf numFmtId="166" fontId="48" fillId="0" borderId="1" xfId="0" applyNumberFormat="1" applyFont="1" applyBorder="1" applyAlignment="1">
      <alignment horizontal="center" vertical="center"/>
    </xf>
    <xf numFmtId="0" fontId="0" fillId="0" borderId="18" xfId="0" applyBorder="1" applyAlignment="1">
      <alignment horizontal="center" vertical="center"/>
    </xf>
    <xf numFmtId="3" fontId="15" fillId="0" borderId="6" xfId="0" applyNumberFormat="1" applyFont="1" applyBorder="1" applyAlignment="1">
      <alignment horizontal="center" vertical="center"/>
    </xf>
    <xf numFmtId="0" fontId="42" fillId="0" borderId="8" xfId="0" applyFont="1" applyBorder="1" applyAlignment="1">
      <alignment horizontal="center" vertical="center" wrapText="1"/>
    </xf>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3" fontId="3" fillId="0" borderId="1" xfId="0" applyNumberFormat="1" applyFont="1" applyBorder="1" applyAlignment="1">
      <alignment horizontal="center" vertical="center"/>
    </xf>
    <xf numFmtId="0" fontId="34" fillId="0" borderId="3" xfId="3" applyFont="1" applyBorder="1" applyAlignment="1">
      <alignment horizontal="center" vertical="center" wrapText="1"/>
    </xf>
    <xf numFmtId="3" fontId="15" fillId="0" borderId="4" xfId="0" applyNumberFormat="1" applyFont="1" applyBorder="1" applyAlignment="1">
      <alignment horizontal="center" vertical="center"/>
    </xf>
    <xf numFmtId="0" fontId="15" fillId="0" borderId="3" xfId="0" applyFont="1" applyBorder="1" applyAlignment="1">
      <alignment vertical="center" wrapText="1"/>
    </xf>
    <xf numFmtId="0" fontId="0" fillId="0" borderId="0" xfId="0" applyAlignment="1">
      <alignment horizontal="left"/>
    </xf>
    <xf numFmtId="0" fontId="7" fillId="4" borderId="1" xfId="0" applyFont="1" applyFill="1" applyBorder="1" applyAlignment="1">
      <alignment horizontal="left" vertical="center" wrapText="1"/>
    </xf>
    <xf numFmtId="0" fontId="7" fillId="0" borderId="1" xfId="0" applyFont="1" applyBorder="1" applyAlignment="1">
      <alignment horizontal="left" vertical="center" wrapText="1"/>
    </xf>
    <xf numFmtId="2" fontId="12" fillId="0" borderId="1" xfId="0" applyNumberFormat="1" applyFont="1" applyBorder="1" applyAlignment="1">
      <alignment horizontal="left" vertical="center" wrapText="1"/>
    </xf>
    <xf numFmtId="0" fontId="25" fillId="0" borderId="0" xfId="0" applyFont="1" applyAlignment="1">
      <alignment horizontal="left" wrapText="1"/>
    </xf>
    <xf numFmtId="0" fontId="12" fillId="0" borderId="0" xfId="0" applyFont="1" applyAlignment="1">
      <alignment horizontal="center"/>
    </xf>
    <xf numFmtId="0" fontId="8" fillId="3" borderId="0" xfId="0" applyFont="1" applyFill="1"/>
    <xf numFmtId="0" fontId="8"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8" fillId="4" borderId="0" xfId="0" applyFont="1" applyFill="1" applyAlignment="1">
      <alignment horizontal="center" vertical="center" wrapText="1"/>
    </xf>
    <xf numFmtId="0" fontId="8" fillId="4" borderId="0" xfId="0" applyFont="1" applyFill="1" applyAlignment="1">
      <alignment vertical="center" wrapText="1"/>
    </xf>
    <xf numFmtId="0" fontId="8" fillId="3" borderId="0" xfId="0" applyFont="1" applyFill="1" applyAlignment="1">
      <alignment vertical="center" wrapText="1"/>
    </xf>
    <xf numFmtId="0" fontId="0" fillId="3" borderId="19" xfId="0" applyFill="1" applyBorder="1" applyAlignment="1">
      <alignment horizontal="left" vertical="center" wrapText="1"/>
    </xf>
    <xf numFmtId="0" fontId="12" fillId="3" borderId="3" xfId="0" applyFont="1" applyFill="1" applyBorder="1" applyAlignment="1">
      <alignment horizontal="center" vertical="center"/>
    </xf>
    <xf numFmtId="0" fontId="15" fillId="0" borderId="3" xfId="3" applyFont="1" applyBorder="1" applyAlignment="1">
      <alignment horizontal="center" vertical="center" wrapText="1"/>
    </xf>
    <xf numFmtId="0" fontId="0" fillId="0" borderId="16" xfId="0" applyBorder="1" applyAlignment="1">
      <alignment horizontal="center" vertical="center"/>
    </xf>
    <xf numFmtId="0" fontId="49" fillId="4" borderId="1" xfId="0" applyFont="1" applyFill="1" applyBorder="1" applyAlignment="1">
      <alignment horizontal="center" vertical="center" wrapText="1"/>
    </xf>
    <xf numFmtId="0" fontId="31" fillId="4" borderId="0" xfId="0" applyFont="1" applyFill="1" applyAlignment="1">
      <alignment horizontal="center" vertical="center"/>
    </xf>
    <xf numFmtId="0" fontId="21" fillId="0" borderId="0" xfId="6" applyFont="1" applyAlignment="1">
      <alignment horizontal="left"/>
    </xf>
    <xf numFmtId="9" fontId="33" fillId="0" borderId="0" xfId="6" applyNumberFormat="1" applyFont="1" applyAlignment="1">
      <alignment horizontal="center"/>
    </xf>
    <xf numFmtId="0" fontId="0" fillId="0" borderId="0" xfId="0" applyAlignment="1">
      <alignment horizontal="center"/>
    </xf>
    <xf numFmtId="0" fontId="22" fillId="0" borderId="0" xfId="0" applyFont="1" applyAlignment="1">
      <alignment horizontal="left"/>
    </xf>
    <xf numFmtId="0" fontId="21" fillId="0" borderId="0" xfId="6" applyFont="1" applyAlignment="1">
      <alignment horizontal="left" vertical="center" wrapText="1"/>
    </xf>
    <xf numFmtId="0" fontId="8" fillId="4" borderId="0" xfId="0" applyFont="1" applyFill="1" applyAlignment="1">
      <alignment horizontal="center" vertical="center"/>
    </xf>
    <xf numFmtId="0" fontId="8" fillId="4" borderId="0" xfId="0" applyFont="1" applyFill="1" applyAlignment="1">
      <alignment horizontal="center"/>
    </xf>
    <xf numFmtId="0" fontId="12" fillId="0" borderId="0" xfId="0" applyFont="1" applyAlignment="1">
      <alignment horizontal="center" vertical="center" wrapText="1"/>
    </xf>
    <xf numFmtId="0" fontId="37" fillId="4" borderId="0" xfId="0" applyFont="1" applyFill="1" applyAlignment="1">
      <alignment horizontal="center"/>
    </xf>
    <xf numFmtId="0" fontId="15" fillId="0" borderId="0" xfId="0" applyFont="1" applyAlignment="1">
      <alignment horizontal="center" wrapText="1"/>
    </xf>
    <xf numFmtId="0" fontId="15" fillId="0" borderId="10" xfId="0" applyFont="1" applyBorder="1" applyAlignment="1">
      <alignment horizontal="center" wrapText="1"/>
    </xf>
    <xf numFmtId="0" fontId="4" fillId="0" borderId="0" xfId="0" applyFont="1" applyAlignment="1">
      <alignment horizontal="center" vertical="center"/>
    </xf>
    <xf numFmtId="0" fontId="29" fillId="0" borderId="0" xfId="0" applyFont="1" applyAlignment="1">
      <alignment horizontal="left" vertical="center"/>
    </xf>
    <xf numFmtId="0" fontId="29" fillId="0" borderId="10" xfId="0" applyFont="1" applyBorder="1" applyAlignment="1">
      <alignment horizontal="left" vertical="center"/>
    </xf>
    <xf numFmtId="0" fontId="11" fillId="0" borderId="1" xfId="0" applyFont="1" applyBorder="1" applyAlignment="1">
      <alignment horizontal="center" vertical="center"/>
    </xf>
    <xf numFmtId="0" fontId="42" fillId="0" borderId="8" xfId="0" applyFont="1" applyBorder="1" applyAlignment="1">
      <alignment horizontal="center" vertical="center" wrapText="1"/>
    </xf>
    <xf numFmtId="0" fontId="42" fillId="0" borderId="1" xfId="0" applyFont="1" applyBorder="1" applyAlignment="1">
      <alignment horizontal="center" vertical="center" wrapText="1"/>
    </xf>
    <xf numFmtId="0" fontId="34" fillId="0" borderId="6" xfId="2" applyFont="1" applyBorder="1" applyAlignment="1">
      <alignment horizontal="center" vertical="center" wrapText="1"/>
    </xf>
    <xf numFmtId="0" fontId="34" fillId="0" borderId="17" xfId="2" applyFont="1" applyBorder="1" applyAlignment="1">
      <alignment horizontal="center" vertical="center" wrapText="1"/>
    </xf>
    <xf numFmtId="0" fontId="34" fillId="0" borderId="5" xfId="2" applyFont="1" applyBorder="1" applyAlignment="1">
      <alignment horizontal="center" vertical="center" wrapText="1"/>
    </xf>
    <xf numFmtId="0" fontId="8" fillId="0" borderId="1" xfId="2" applyFont="1" applyBorder="1" applyAlignment="1">
      <alignment horizontal="center" vertical="center" wrapText="1"/>
    </xf>
    <xf numFmtId="0" fontId="8" fillId="0" borderId="1" xfId="2" applyFont="1" applyBorder="1" applyAlignment="1">
      <alignment horizontal="center" vertical="center"/>
    </xf>
    <xf numFmtId="3" fontId="28" fillId="3" borderId="1" xfId="0" applyNumberFormat="1" applyFont="1" applyFill="1" applyBorder="1" applyAlignment="1">
      <alignment horizontal="center" vertical="center"/>
    </xf>
    <xf numFmtId="0" fontId="39" fillId="3" borderId="1" xfId="0" applyFont="1" applyFill="1" applyBorder="1" applyAlignment="1">
      <alignment horizontal="center" vertical="center"/>
    </xf>
    <xf numFmtId="0" fontId="26" fillId="3" borderId="0" xfId="0" applyFont="1" applyFill="1" applyAlignment="1">
      <alignment horizontal="left" vertical="center" wrapText="1"/>
    </xf>
  </cellXfs>
  <cellStyles count="8">
    <cellStyle name="Гиперссылка" xfId="6" builtinId="8"/>
    <cellStyle name="Обычный" xfId="0" builtinId="0"/>
    <cellStyle name="Обычный_Полки настенные" xfId="3" xr:uid="{00000000-0005-0000-0000-000002000000}"/>
    <cellStyle name="Обычный_Стеллажи кухонные" xfId="1" xr:uid="{00000000-0005-0000-0000-000003000000}"/>
    <cellStyle name="Обычный_Столы" xfId="2" xr:uid="{00000000-0005-0000-0000-000004000000}"/>
    <cellStyle name="Обычный_Тележки-шпильки" xfId="7" xr:uid="{00000000-0005-0000-0000-000005000000}"/>
    <cellStyle name="Пояснение" xfId="5" builtinId="53"/>
    <cellStyle name="Финансовый" xfId="4" builtinId="3"/>
  </cellStyles>
  <dxfs count="170">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2"/>
        <color theme="1"/>
        <name val="Calibri"/>
        <family val="2"/>
        <charset val="204"/>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family val="2"/>
        <charset val="204"/>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2"/>
        <color rgb="FF000000"/>
        <name val="Calibri"/>
        <family val="2"/>
        <charset val="204"/>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charset val="204"/>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family val="2"/>
        <charset val="204"/>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charset val="204"/>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charset val="204"/>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charset val="204"/>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bottom style="thin">
          <color indexed="64"/>
        </bottom>
      </border>
    </dxf>
    <dxf>
      <font>
        <b/>
        <i val="0"/>
        <strike val="0"/>
        <condense val="0"/>
        <extend val="0"/>
        <outline val="0"/>
        <shadow val="0"/>
        <u val="none"/>
        <vertAlign val="baseline"/>
        <sz val="12"/>
        <color auto="1"/>
        <name val="Calibri"/>
        <family val="2"/>
        <charset val="204"/>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charset val="204"/>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Calibri"/>
        <family val="2"/>
        <charset val="204"/>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family val="2"/>
        <charset val="204"/>
        <scheme val="none"/>
      </font>
    </dxf>
    <dxf>
      <border>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charset val="204"/>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Calibri"/>
        <family val="2"/>
        <charset val="204"/>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family val="2"/>
        <charset val="204"/>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charset val="204"/>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charset val="204"/>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charset val="204"/>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charset val="204"/>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family val="2"/>
        <charset val="204"/>
        <scheme val="minor"/>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165"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04"/>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04"/>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fill>
        <patternFill patternType="none">
          <fgColor rgb="FF000000"/>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font>
      <alignment horizontal="left" vertical="center" textRotation="0" indent="0" justifyLastLine="0" shrinkToFit="0" readingOrder="0"/>
    </dxf>
    <dxf>
      <border>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vertical="center" indent="0" justifyLastLine="0" shrinkToFit="0" readingOrder="0"/>
    </dxf>
    <dxf>
      <border>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indexed="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solid">
          <bgColor theme="3" tint="0.79998168889431442"/>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Calibri"/>
        <family val="2"/>
        <charset val="204"/>
        <scheme val="none"/>
      </font>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charset val="204"/>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family val="2"/>
        <charset val="204"/>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none"/>
      </font>
      <alignment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none"/>
      </font>
      <alignment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 formatCode="#,##0"/>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1"/>
        <name val="Calibri"/>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 formatCode="#,##0"/>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name val="Calibri"/>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cid:CEAE6A8F-D77D-46F7-874B-97F0A00A5EED" TargetMode="External"/><Relationship Id="rId1" Type="http://schemas.openxmlformats.org/officeDocument/2006/relationships/image" Target="../media/image1.png"/><Relationship Id="rId4"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129965</xdr:colOff>
      <xdr:row>2</xdr:row>
      <xdr:rowOff>95672</xdr:rowOff>
    </xdr:from>
    <xdr:to>
      <xdr:col>10</xdr:col>
      <xdr:colOff>414868</xdr:colOff>
      <xdr:row>10</xdr:row>
      <xdr:rowOff>16093</xdr:rowOff>
    </xdr:to>
    <xdr:pic>
      <xdr:nvPicPr>
        <xdr:cNvPr id="2" name="CEAE6A8F-D77D-46F7-874B-97F0A00A5EED" descr="rada_price heade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39565" y="468205"/>
          <a:ext cx="6719570" cy="1410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117929</xdr:colOff>
      <xdr:row>1</xdr:row>
      <xdr:rowOff>16980</xdr:rowOff>
    </xdr:from>
    <xdr:to>
      <xdr:col>6</xdr:col>
      <xdr:colOff>743857</xdr:colOff>
      <xdr:row>9</xdr:row>
      <xdr:rowOff>1514</xdr:rowOff>
    </xdr:to>
    <xdr:pic>
      <xdr:nvPicPr>
        <xdr:cNvPr id="2" name="CEAE6A8F-D77D-46F7-874B-97F0A00A5EED" descr="rada_price header.png">
          <a:extLst>
            <a:ext uri="{FF2B5EF4-FFF2-40B4-BE49-F238E27FC236}">
              <a16:creationId xmlns:a16="http://schemas.microsoft.com/office/drawing/2014/main" id="{0D904D22-6747-4F7E-A843-2C851F38671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93786" y="198409"/>
          <a:ext cx="6885214" cy="1435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154214</xdr:colOff>
      <xdr:row>1</xdr:row>
      <xdr:rowOff>72571</xdr:rowOff>
    </xdr:from>
    <xdr:to>
      <xdr:col>1</xdr:col>
      <xdr:colOff>2436137</xdr:colOff>
      <xdr:row>10</xdr:row>
      <xdr:rowOff>108857</xdr:rowOff>
    </xdr:to>
    <xdr:pic>
      <xdr:nvPicPr>
        <xdr:cNvPr id="5" name="Рисунок 4">
          <a:extLst>
            <a:ext uri="{FF2B5EF4-FFF2-40B4-BE49-F238E27FC236}">
              <a16:creationId xmlns:a16="http://schemas.microsoft.com/office/drawing/2014/main" id="{060CF936-0C97-4F0A-A797-3984322FEF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9143" y="254000"/>
          <a:ext cx="2281923" cy="17507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2" name="CEAE6A8F-D77D-46F7-874B-97F0A00A5EED" descr="rada_price header.png">
          <a:extLst>
            <a:ext uri="{FF2B5EF4-FFF2-40B4-BE49-F238E27FC236}">
              <a16:creationId xmlns:a16="http://schemas.microsoft.com/office/drawing/2014/main" id="{6BD3C4E7-AE98-4171-B67F-C47DFB5F999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78250" y="102534"/>
          <a:ext cx="7378155" cy="1562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36285</xdr:colOff>
      <xdr:row>0</xdr:row>
      <xdr:rowOff>18144</xdr:rowOff>
    </xdr:from>
    <xdr:to>
      <xdr:col>2</xdr:col>
      <xdr:colOff>6803</xdr:colOff>
      <xdr:row>11</xdr:row>
      <xdr:rowOff>213338</xdr:rowOff>
    </xdr:to>
    <xdr:pic>
      <xdr:nvPicPr>
        <xdr:cNvPr id="5" name="Рисунок 4">
          <a:extLst>
            <a:ext uri="{FF2B5EF4-FFF2-40B4-BE49-F238E27FC236}">
              <a16:creationId xmlns:a16="http://schemas.microsoft.com/office/drawing/2014/main" id="{4A46D14A-42E0-4979-9A7E-AC8068C821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9571" y="18144"/>
          <a:ext cx="2367643" cy="22906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2" name="CEAE6A8F-D77D-46F7-874B-97F0A00A5EED" descr="rada_price header.png">
          <a:extLst>
            <a:ext uri="{FF2B5EF4-FFF2-40B4-BE49-F238E27FC236}">
              <a16:creationId xmlns:a16="http://schemas.microsoft.com/office/drawing/2014/main" id="{E05BFB05-6157-4D6A-BBDD-429D05CE8E4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606800" y="102534"/>
          <a:ext cx="7038430" cy="1587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122464</xdr:rowOff>
    </xdr:from>
    <xdr:to>
      <xdr:col>2</xdr:col>
      <xdr:colOff>190501</xdr:colOff>
      <xdr:row>11</xdr:row>
      <xdr:rowOff>132361</xdr:rowOff>
    </xdr:to>
    <xdr:pic>
      <xdr:nvPicPr>
        <xdr:cNvPr id="5" name="Рисунок 4">
          <a:extLst>
            <a:ext uri="{FF2B5EF4-FFF2-40B4-BE49-F238E27FC236}">
              <a16:creationId xmlns:a16="http://schemas.microsoft.com/office/drawing/2014/main" id="{54E03E18-9A21-58CD-9BB7-85CDB625730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8750" t="16216" r="19933" b="18244"/>
        <a:stretch>
          <a:fillRect/>
        </a:stretch>
      </xdr:blipFill>
      <xdr:spPr>
        <a:xfrm>
          <a:off x="0" y="122464"/>
          <a:ext cx="2694215" cy="215982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7</xdr:col>
      <xdr:colOff>394607</xdr:colOff>
      <xdr:row>9</xdr:row>
      <xdr:rowOff>13495</xdr:rowOff>
    </xdr:to>
    <xdr:pic>
      <xdr:nvPicPr>
        <xdr:cNvPr id="2" name="CEAE6A8F-D77D-46F7-874B-97F0A00A5EED" descr="rada_price header.png">
          <a:extLst>
            <a:ext uri="{FF2B5EF4-FFF2-40B4-BE49-F238E27FC236}">
              <a16:creationId xmlns:a16="http://schemas.microsoft.com/office/drawing/2014/main" id="{6155E042-BD93-43E0-9767-74CC0E165AB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96646" y="136616"/>
          <a:ext cx="8443497" cy="1713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217713</xdr:colOff>
      <xdr:row>0</xdr:row>
      <xdr:rowOff>170945</xdr:rowOff>
    </xdr:from>
    <xdr:to>
      <xdr:col>1</xdr:col>
      <xdr:colOff>2109106</xdr:colOff>
      <xdr:row>10</xdr:row>
      <xdr:rowOff>325703</xdr:rowOff>
    </xdr:to>
    <xdr:pic>
      <xdr:nvPicPr>
        <xdr:cNvPr id="5" name="Рисунок 4">
          <a:extLst>
            <a:ext uri="{FF2B5EF4-FFF2-40B4-BE49-F238E27FC236}">
              <a16:creationId xmlns:a16="http://schemas.microsoft.com/office/drawing/2014/main" id="{D26B2DF4-BDEB-80FB-462B-36559013EC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1820" y="170945"/>
          <a:ext cx="1891393" cy="21958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16127</xdr:colOff>
      <xdr:row>1</xdr:row>
      <xdr:rowOff>54429</xdr:rowOff>
    </xdr:from>
    <xdr:to>
      <xdr:col>6</xdr:col>
      <xdr:colOff>39842</xdr:colOff>
      <xdr:row>9</xdr:row>
      <xdr:rowOff>111991</xdr:rowOff>
    </xdr:to>
    <xdr:pic>
      <xdr:nvPicPr>
        <xdr:cNvPr id="4" name="CEAE6A8F-D77D-46F7-874B-97F0A00A5EED" descr="rada_price header.png">
          <a:extLst>
            <a:ext uri="{FF2B5EF4-FFF2-40B4-BE49-F238E27FC236}">
              <a16:creationId xmlns:a16="http://schemas.microsoft.com/office/drawing/2014/main" id="{C96FC348-491C-4005-925A-BA36CB0A395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320270" y="235858"/>
          <a:ext cx="7153858" cy="150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335644</xdr:colOff>
      <xdr:row>1</xdr:row>
      <xdr:rowOff>81643</xdr:rowOff>
    </xdr:from>
    <xdr:to>
      <xdr:col>1</xdr:col>
      <xdr:colOff>1859987</xdr:colOff>
      <xdr:row>12</xdr:row>
      <xdr:rowOff>99785</xdr:rowOff>
    </xdr:to>
    <xdr:pic>
      <xdr:nvPicPr>
        <xdr:cNvPr id="5" name="Рисунок 4">
          <a:extLst>
            <a:ext uri="{FF2B5EF4-FFF2-40B4-BE49-F238E27FC236}">
              <a16:creationId xmlns:a16="http://schemas.microsoft.com/office/drawing/2014/main" id="{5D8AF6ED-1319-4993-A578-9975FC1308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0573" y="263072"/>
          <a:ext cx="1524343" cy="20954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1043214</xdr:colOff>
      <xdr:row>0</xdr:row>
      <xdr:rowOff>136074</xdr:rowOff>
    </xdr:from>
    <xdr:to>
      <xdr:col>7</xdr:col>
      <xdr:colOff>444500</xdr:colOff>
      <xdr:row>8</xdr:row>
      <xdr:rowOff>145660</xdr:rowOff>
    </xdr:to>
    <xdr:pic>
      <xdr:nvPicPr>
        <xdr:cNvPr id="5" name="CEAE6A8F-D77D-46F7-874B-97F0A00A5EED" descr="rada_price header.png">
          <a:extLst>
            <a:ext uri="{FF2B5EF4-FFF2-40B4-BE49-F238E27FC236}">
              <a16:creationId xmlns:a16="http://schemas.microsoft.com/office/drawing/2014/main" id="{97843D3C-B205-48DC-B822-F39C3F58643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583214" y="136074"/>
          <a:ext cx="7456715" cy="1588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235857</xdr:colOff>
      <xdr:row>1</xdr:row>
      <xdr:rowOff>181427</xdr:rowOff>
    </xdr:from>
    <xdr:to>
      <xdr:col>2</xdr:col>
      <xdr:colOff>79326</xdr:colOff>
      <xdr:row>10</xdr:row>
      <xdr:rowOff>45356</xdr:rowOff>
    </xdr:to>
    <xdr:pic>
      <xdr:nvPicPr>
        <xdr:cNvPr id="3" name="Рисунок 2">
          <a:extLst>
            <a:ext uri="{FF2B5EF4-FFF2-40B4-BE49-F238E27FC236}">
              <a16:creationId xmlns:a16="http://schemas.microsoft.com/office/drawing/2014/main" id="{4D675FFB-3453-439C-99CC-9E947739A9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857" y="362856"/>
          <a:ext cx="2374398" cy="1723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1879259</xdr:colOff>
      <xdr:row>1</xdr:row>
      <xdr:rowOff>39310</xdr:rowOff>
    </xdr:from>
    <xdr:to>
      <xdr:col>7</xdr:col>
      <xdr:colOff>300143</xdr:colOff>
      <xdr:row>8</xdr:row>
      <xdr:rowOff>152082</xdr:rowOff>
    </xdr:to>
    <xdr:pic>
      <xdr:nvPicPr>
        <xdr:cNvPr id="3" name="CEAE6A8F-D77D-46F7-874B-97F0A00A5EED" descr="rada_price header.png">
          <a:extLst>
            <a:ext uri="{FF2B5EF4-FFF2-40B4-BE49-F238E27FC236}">
              <a16:creationId xmlns:a16="http://schemas.microsoft.com/office/drawing/2014/main" id="{9D72A7A3-9244-4BBE-B31D-771225D35C3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393859" y="225577"/>
          <a:ext cx="6430351" cy="1416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2</xdr:row>
      <xdr:rowOff>15876</xdr:rowOff>
    </xdr:from>
    <xdr:to>
      <xdr:col>1</xdr:col>
      <xdr:colOff>2222500</xdr:colOff>
      <xdr:row>11</xdr:row>
      <xdr:rowOff>7863</xdr:rowOff>
    </xdr:to>
    <xdr:pic>
      <xdr:nvPicPr>
        <xdr:cNvPr id="6" name="Рисунок 5">
          <a:extLst>
            <a:ext uri="{FF2B5EF4-FFF2-40B4-BE49-F238E27FC236}">
              <a16:creationId xmlns:a16="http://schemas.microsoft.com/office/drawing/2014/main" id="{62F982F0-18CE-46FC-8F2E-8DF42F0EA4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8625" y="381001"/>
          <a:ext cx="2032000" cy="172236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8927</xdr:colOff>
      <xdr:row>1</xdr:row>
      <xdr:rowOff>18586</xdr:rowOff>
    </xdr:from>
    <xdr:to>
      <xdr:col>7</xdr:col>
      <xdr:colOff>18142</xdr:colOff>
      <xdr:row>8</xdr:row>
      <xdr:rowOff>108666</xdr:rowOff>
    </xdr:to>
    <xdr:pic>
      <xdr:nvPicPr>
        <xdr:cNvPr id="5" name="CEAE6A8F-D77D-46F7-874B-97F0A00A5EED" descr="rada_price header.png">
          <a:extLst>
            <a:ext uri="{FF2B5EF4-FFF2-40B4-BE49-F238E27FC236}">
              <a16:creationId xmlns:a16="http://schemas.microsoft.com/office/drawing/2014/main" id="{DA13BFE9-084B-4ADA-B281-978030BB9EF9}"/>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508356" y="218157"/>
          <a:ext cx="7230072" cy="1586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81642</xdr:colOff>
      <xdr:row>0</xdr:row>
      <xdr:rowOff>117928</xdr:rowOff>
    </xdr:from>
    <xdr:to>
      <xdr:col>2</xdr:col>
      <xdr:colOff>5082</xdr:colOff>
      <xdr:row>11</xdr:row>
      <xdr:rowOff>127000</xdr:rowOff>
    </xdr:to>
    <xdr:pic>
      <xdr:nvPicPr>
        <xdr:cNvPr id="3" name="Рисунок 2">
          <a:extLst>
            <a:ext uri="{FF2B5EF4-FFF2-40B4-BE49-F238E27FC236}">
              <a16:creationId xmlns:a16="http://schemas.microsoft.com/office/drawing/2014/main" id="{31C42F47-695C-4AB3-859C-12D07402F2E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8428" y="117928"/>
          <a:ext cx="2330544" cy="24311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8927</xdr:colOff>
      <xdr:row>1</xdr:row>
      <xdr:rowOff>18586</xdr:rowOff>
    </xdr:from>
    <xdr:to>
      <xdr:col>7</xdr:col>
      <xdr:colOff>18142</xdr:colOff>
      <xdr:row>8</xdr:row>
      <xdr:rowOff>108666</xdr:rowOff>
    </xdr:to>
    <xdr:pic>
      <xdr:nvPicPr>
        <xdr:cNvPr id="2" name="CEAE6A8F-D77D-46F7-874B-97F0A00A5EED" descr="rada_price header.png">
          <a:extLst>
            <a:ext uri="{FF2B5EF4-FFF2-40B4-BE49-F238E27FC236}">
              <a16:creationId xmlns:a16="http://schemas.microsoft.com/office/drawing/2014/main" id="{6F2F056D-49E2-4430-9F60-DA29EDD5C34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504727" y="215436"/>
          <a:ext cx="7222815" cy="1569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54429</xdr:colOff>
      <xdr:row>0</xdr:row>
      <xdr:rowOff>154214</xdr:rowOff>
    </xdr:from>
    <xdr:to>
      <xdr:col>1</xdr:col>
      <xdr:colOff>2340961</xdr:colOff>
      <xdr:row>11</xdr:row>
      <xdr:rowOff>18675</xdr:rowOff>
    </xdr:to>
    <xdr:pic>
      <xdr:nvPicPr>
        <xdr:cNvPr id="5" name="Рисунок 4">
          <a:extLst>
            <a:ext uri="{FF2B5EF4-FFF2-40B4-BE49-F238E27FC236}">
              <a16:creationId xmlns:a16="http://schemas.microsoft.com/office/drawing/2014/main" id="{7D70700F-AD58-4402-BCF3-AF8F484A4F9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1215" y="154214"/>
          <a:ext cx="2286532" cy="2286532"/>
        </a:xfrm>
        <a:prstGeom prst="rect">
          <a:avLst/>
        </a:prstGeom>
      </xdr:spPr>
    </xdr:pic>
    <xdr:clientData/>
  </xdr:twoCellAnchor>
  <xdr:twoCellAnchor editAs="oneCell">
    <xdr:from>
      <xdr:col>1</xdr:col>
      <xdr:colOff>27215</xdr:colOff>
      <xdr:row>38</xdr:row>
      <xdr:rowOff>72571</xdr:rowOff>
    </xdr:from>
    <xdr:to>
      <xdr:col>1</xdr:col>
      <xdr:colOff>2351639</xdr:colOff>
      <xdr:row>38</xdr:row>
      <xdr:rowOff>2139784</xdr:rowOff>
    </xdr:to>
    <xdr:pic>
      <xdr:nvPicPr>
        <xdr:cNvPr id="7" name="Рисунок 6">
          <a:extLst>
            <a:ext uri="{FF2B5EF4-FFF2-40B4-BE49-F238E27FC236}">
              <a16:creationId xmlns:a16="http://schemas.microsoft.com/office/drawing/2014/main" id="{B6695D43-4815-42BC-A800-207A811DA6E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4001" y="18596428"/>
          <a:ext cx="2324424" cy="206721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100874</xdr:rowOff>
    </xdr:to>
    <xdr:sp macro="" textlink="">
      <xdr:nvSpPr>
        <xdr:cNvPr id="3" name="AutoShape 1" descr="C:\Users\simochkova\Desktop\РАДА 04.04.2025\Для продаж\Маркетинг\картинки\2025-09-07_030001.png">
          <a:extLst>
            <a:ext uri="{FF2B5EF4-FFF2-40B4-BE49-F238E27FC236}">
              <a16:creationId xmlns:a16="http://schemas.microsoft.com/office/drawing/2014/main" id="{F6710114-D13A-4260-893B-8F6C8EA63609}"/>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100874</xdr:rowOff>
    </xdr:to>
    <xdr:sp macro="" textlink="">
      <xdr:nvSpPr>
        <xdr:cNvPr id="4" name="AutoShape 2" descr="C:\Users\simochkova\Desktop\РАДА 04.04.2025\Для продаж\Маркетинг\картинки\2025-09-07_030001.png">
          <a:extLst>
            <a:ext uri="{FF2B5EF4-FFF2-40B4-BE49-F238E27FC236}">
              <a16:creationId xmlns:a16="http://schemas.microsoft.com/office/drawing/2014/main" id="{E5BB5F40-8794-4E3B-9902-F26C6FAB8EE3}"/>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100874</xdr:rowOff>
    </xdr:to>
    <xdr:sp macro="" textlink="">
      <xdr:nvSpPr>
        <xdr:cNvPr id="5" name="AutoShape 4" descr="C:\Users\simochkova\Desktop\РАДА 04.04.2025\Для продаж\Маркетинг\картинки\2025-09-07_030001.png">
          <a:extLst>
            <a:ext uri="{FF2B5EF4-FFF2-40B4-BE49-F238E27FC236}">
              <a16:creationId xmlns:a16="http://schemas.microsoft.com/office/drawing/2014/main" id="{C16556AC-249B-4616-9193-B68C07BA8E59}"/>
            </a:ext>
          </a:extLst>
        </xdr:cNvPr>
        <xdr:cNvSpPr>
          <a:spLocks noChangeAspect="1" noChangeArrowheads="1"/>
        </xdr:cNvSpPr>
      </xdr:nvSpPr>
      <xdr:spPr bwMode="auto">
        <a:xfrm>
          <a:off x="0" y="7366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662577</xdr:colOff>
      <xdr:row>0</xdr:row>
      <xdr:rowOff>170479</xdr:rowOff>
    </xdr:from>
    <xdr:to>
      <xdr:col>5</xdr:col>
      <xdr:colOff>23813</xdr:colOff>
      <xdr:row>9</xdr:row>
      <xdr:rowOff>162146</xdr:rowOff>
    </xdr:to>
    <xdr:pic>
      <xdr:nvPicPr>
        <xdr:cNvPr id="7" name="CEAE6A8F-D77D-46F7-874B-97F0A00A5EED" descr="rada_price header.png">
          <a:extLst>
            <a:ext uri="{FF2B5EF4-FFF2-40B4-BE49-F238E27FC236}">
              <a16:creationId xmlns:a16="http://schemas.microsoft.com/office/drawing/2014/main" id="{1611DCD5-4206-4EB4-9C02-B05B4F76DA3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793796" y="170479"/>
          <a:ext cx="9076736" cy="1813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142347</xdr:colOff>
      <xdr:row>0</xdr:row>
      <xdr:rowOff>130968</xdr:rowOff>
    </xdr:from>
    <xdr:to>
      <xdr:col>1</xdr:col>
      <xdr:colOff>1940718</xdr:colOff>
      <xdr:row>13</xdr:row>
      <xdr:rowOff>168953</xdr:rowOff>
    </xdr:to>
    <xdr:pic>
      <xdr:nvPicPr>
        <xdr:cNvPr id="8" name="Рисунок 7">
          <a:extLst>
            <a:ext uri="{FF2B5EF4-FFF2-40B4-BE49-F238E27FC236}">
              <a16:creationId xmlns:a16="http://schemas.microsoft.com/office/drawing/2014/main" id="{B6E6A07D-1844-46A5-B421-4D01FB300C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347" y="130968"/>
          <a:ext cx="1965059" cy="2728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109605</xdr:colOff>
      <xdr:row>0</xdr:row>
      <xdr:rowOff>84568</xdr:rowOff>
    </xdr:from>
    <xdr:to>
      <xdr:col>3</xdr:col>
      <xdr:colOff>5076554</xdr:colOff>
      <xdr:row>7</xdr:row>
      <xdr:rowOff>174746</xdr:rowOff>
    </xdr:to>
    <xdr:pic>
      <xdr:nvPicPr>
        <xdr:cNvPr id="5" name="CEAE6A8F-D77D-46F7-874B-97F0A00A5EED" descr="rada_price header.png">
          <a:extLst>
            <a:ext uri="{FF2B5EF4-FFF2-40B4-BE49-F238E27FC236}">
              <a16:creationId xmlns:a16="http://schemas.microsoft.com/office/drawing/2014/main" id="{D8726919-0528-48CA-822A-F4537D45207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101691" y="84568"/>
          <a:ext cx="6904606" cy="138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145143</xdr:colOff>
      <xdr:row>1</xdr:row>
      <xdr:rowOff>154214</xdr:rowOff>
    </xdr:from>
    <xdr:to>
      <xdr:col>2</xdr:col>
      <xdr:colOff>61180</xdr:colOff>
      <xdr:row>10</xdr:row>
      <xdr:rowOff>24493</xdr:rowOff>
    </xdr:to>
    <xdr:pic>
      <xdr:nvPicPr>
        <xdr:cNvPr id="4" name="Рисунок 3">
          <a:extLst>
            <a:ext uri="{FF2B5EF4-FFF2-40B4-BE49-F238E27FC236}">
              <a16:creationId xmlns:a16="http://schemas.microsoft.com/office/drawing/2014/main" id="{0A429A54-66E1-4BA1-A918-1244CF53615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143" y="335643"/>
          <a:ext cx="2132187" cy="15784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100874</xdr:rowOff>
    </xdr:to>
    <xdr:sp macro="" textlink="">
      <xdr:nvSpPr>
        <xdr:cNvPr id="2" name="AutoShape 1" descr="C:\Users\simochkova\Desktop\РАДА 04.04.2025\Для продаж\Маркетинг\картинки\2025-09-07_030001.png">
          <a:extLst>
            <a:ext uri="{FF2B5EF4-FFF2-40B4-BE49-F238E27FC236}">
              <a16:creationId xmlns:a16="http://schemas.microsoft.com/office/drawing/2014/main" id="{CB659A69-1C23-4672-B098-AE9A0A5C2A29}"/>
            </a:ext>
          </a:extLst>
        </xdr:cNvPr>
        <xdr:cNvSpPr>
          <a:spLocks noChangeAspect="1" noChangeArrowheads="1"/>
        </xdr:cNvSpPr>
      </xdr:nvSpPr>
      <xdr:spPr bwMode="auto">
        <a:xfrm>
          <a:off x="177800" y="196850"/>
          <a:ext cx="304800" cy="2977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100874</xdr:rowOff>
    </xdr:to>
    <xdr:sp macro="" textlink="">
      <xdr:nvSpPr>
        <xdr:cNvPr id="3" name="AutoShape 2" descr="C:\Users\simochkova\Desktop\РАДА 04.04.2025\Для продаж\Маркетинг\картинки\2025-09-07_030001.png">
          <a:extLst>
            <a:ext uri="{FF2B5EF4-FFF2-40B4-BE49-F238E27FC236}">
              <a16:creationId xmlns:a16="http://schemas.microsoft.com/office/drawing/2014/main" id="{98FE8403-E465-43D6-90CC-DCAF954887B2}"/>
            </a:ext>
          </a:extLst>
        </xdr:cNvPr>
        <xdr:cNvSpPr>
          <a:spLocks noChangeAspect="1" noChangeArrowheads="1"/>
        </xdr:cNvSpPr>
      </xdr:nvSpPr>
      <xdr:spPr bwMode="auto">
        <a:xfrm>
          <a:off x="177800" y="196850"/>
          <a:ext cx="304800" cy="2977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100874</xdr:rowOff>
    </xdr:to>
    <xdr:sp macro="" textlink="">
      <xdr:nvSpPr>
        <xdr:cNvPr id="4" name="AutoShape 4" descr="C:\Users\simochkova\Desktop\РАДА 04.04.2025\Для продаж\Маркетинг\картинки\2025-09-07_030001.png">
          <a:extLst>
            <a:ext uri="{FF2B5EF4-FFF2-40B4-BE49-F238E27FC236}">
              <a16:creationId xmlns:a16="http://schemas.microsoft.com/office/drawing/2014/main" id="{3C1ED2C5-217B-47D5-8248-F8D89EB7F32A}"/>
            </a:ext>
          </a:extLst>
        </xdr:cNvPr>
        <xdr:cNvSpPr>
          <a:spLocks noChangeAspect="1" noChangeArrowheads="1"/>
        </xdr:cNvSpPr>
      </xdr:nvSpPr>
      <xdr:spPr bwMode="auto">
        <a:xfrm>
          <a:off x="177800" y="787400"/>
          <a:ext cx="304800" cy="2977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2412999</xdr:colOff>
      <xdr:row>1</xdr:row>
      <xdr:rowOff>80142</xdr:rowOff>
    </xdr:from>
    <xdr:to>
      <xdr:col>7</xdr:col>
      <xdr:colOff>18142</xdr:colOff>
      <xdr:row>10</xdr:row>
      <xdr:rowOff>154953</xdr:rowOff>
    </xdr:to>
    <xdr:pic>
      <xdr:nvPicPr>
        <xdr:cNvPr id="8" name="CEAE6A8F-D77D-46F7-874B-97F0A00A5EED" descr="rada_price header.png">
          <a:extLst>
            <a:ext uri="{FF2B5EF4-FFF2-40B4-BE49-F238E27FC236}">
              <a16:creationId xmlns:a16="http://schemas.microsoft.com/office/drawing/2014/main" id="{B5E0C78D-2070-45A2-BFE0-5F4DFB8C588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594428" y="279713"/>
          <a:ext cx="8336643" cy="1870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54429</xdr:colOff>
      <xdr:row>1</xdr:row>
      <xdr:rowOff>136071</xdr:rowOff>
    </xdr:from>
    <xdr:to>
      <xdr:col>2</xdr:col>
      <xdr:colOff>1141</xdr:colOff>
      <xdr:row>13</xdr:row>
      <xdr:rowOff>146898</xdr:rowOff>
    </xdr:to>
    <xdr:pic>
      <xdr:nvPicPr>
        <xdr:cNvPr id="10" name="Рисунок 9">
          <a:extLst>
            <a:ext uri="{FF2B5EF4-FFF2-40B4-BE49-F238E27FC236}">
              <a16:creationId xmlns:a16="http://schemas.microsoft.com/office/drawing/2014/main" id="{FC57BCAA-9FAE-46E6-B875-891D3919B4D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858" y="335642"/>
          <a:ext cx="2283058" cy="25326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2188219</xdr:colOff>
      <xdr:row>1</xdr:row>
      <xdr:rowOff>82189</xdr:rowOff>
    </xdr:from>
    <xdr:to>
      <xdr:col>6</xdr:col>
      <xdr:colOff>558954</xdr:colOff>
      <xdr:row>9</xdr:row>
      <xdr:rowOff>158639</xdr:rowOff>
    </xdr:to>
    <xdr:pic>
      <xdr:nvPicPr>
        <xdr:cNvPr id="2" name="CEAE6A8F-D77D-46F7-874B-97F0A00A5EED" descr="rada_price header.png">
          <a:extLst>
            <a:ext uri="{FF2B5EF4-FFF2-40B4-BE49-F238E27FC236}">
              <a16:creationId xmlns:a16="http://schemas.microsoft.com/office/drawing/2014/main" id="{0AA71AA8-2193-4574-AE2A-FCE7625C5AD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982876" y="278132"/>
          <a:ext cx="8037249" cy="1643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129723</xdr:colOff>
      <xdr:row>1</xdr:row>
      <xdr:rowOff>137342</xdr:rowOff>
    </xdr:from>
    <xdr:to>
      <xdr:col>2</xdr:col>
      <xdr:colOff>67204</xdr:colOff>
      <xdr:row>10</xdr:row>
      <xdr:rowOff>232775</xdr:rowOff>
    </xdr:to>
    <xdr:pic>
      <xdr:nvPicPr>
        <xdr:cNvPr id="5" name="Рисунок 4">
          <a:extLst>
            <a:ext uri="{FF2B5EF4-FFF2-40B4-BE49-F238E27FC236}">
              <a16:creationId xmlns:a16="http://schemas.microsoft.com/office/drawing/2014/main" id="{490DF39D-6563-461B-BC3D-F5D28429B34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2268" t="25008" r="23657" b="23171"/>
        <a:stretch/>
      </xdr:blipFill>
      <xdr:spPr>
        <a:xfrm>
          <a:off x="129723" y="336913"/>
          <a:ext cx="2631695" cy="189157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DA6D3ABA-80B9-499D-9F87-236F33C66EC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4575" y="136616"/>
          <a:ext cx="8167878" cy="167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172357</xdr:colOff>
      <xdr:row>0</xdr:row>
      <xdr:rowOff>163286</xdr:rowOff>
    </xdr:from>
    <xdr:to>
      <xdr:col>2</xdr:col>
      <xdr:colOff>783</xdr:colOff>
      <xdr:row>10</xdr:row>
      <xdr:rowOff>190499</xdr:rowOff>
    </xdr:to>
    <xdr:pic>
      <xdr:nvPicPr>
        <xdr:cNvPr id="5" name="Рисунок 4">
          <a:extLst>
            <a:ext uri="{FF2B5EF4-FFF2-40B4-BE49-F238E27FC236}">
              <a16:creationId xmlns:a16="http://schemas.microsoft.com/office/drawing/2014/main" id="{F4B1399B-27E7-48FF-A23F-145A4C28F7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2357" y="163286"/>
          <a:ext cx="2376137" cy="202292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66713</xdr:colOff>
      <xdr:row>1</xdr:row>
      <xdr:rowOff>9618</xdr:rowOff>
    </xdr:from>
    <xdr:to>
      <xdr:col>5</xdr:col>
      <xdr:colOff>1104750</xdr:colOff>
      <xdr:row>9</xdr:row>
      <xdr:rowOff>87580</xdr:rowOff>
    </xdr:to>
    <xdr:pic>
      <xdr:nvPicPr>
        <xdr:cNvPr id="2" name="CEAE6A8F-D77D-46F7-874B-97F0A00A5EED" descr="rada_price header.png">
          <a:extLst>
            <a:ext uri="{FF2B5EF4-FFF2-40B4-BE49-F238E27FC236}">
              <a16:creationId xmlns:a16="http://schemas.microsoft.com/office/drawing/2014/main" id="{914C94C1-0290-4961-878F-8C57D1EA33B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70213" y="210701"/>
          <a:ext cx="8171204" cy="1686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26846</xdr:colOff>
      <xdr:row>2</xdr:row>
      <xdr:rowOff>169333</xdr:rowOff>
    </xdr:from>
    <xdr:to>
      <xdr:col>2</xdr:col>
      <xdr:colOff>0</xdr:colOff>
      <xdr:row>10</xdr:row>
      <xdr:rowOff>48613</xdr:rowOff>
    </xdr:to>
    <xdr:pic>
      <xdr:nvPicPr>
        <xdr:cNvPr id="5" name="Рисунок 4">
          <a:extLst>
            <a:ext uri="{FF2B5EF4-FFF2-40B4-BE49-F238E27FC236}">
              <a16:creationId xmlns:a16="http://schemas.microsoft.com/office/drawing/2014/main" id="{4ED70AF7-B26B-4C26-B043-E5D7338A49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8513" y="571500"/>
          <a:ext cx="2364987" cy="148794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A68FD25A-6EDD-44DA-ABF1-AE817C570019}"/>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96646" y="136616"/>
          <a:ext cx="7824071" cy="1677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13607</xdr:colOff>
      <xdr:row>1</xdr:row>
      <xdr:rowOff>176893</xdr:rowOff>
    </xdr:from>
    <xdr:to>
      <xdr:col>2</xdr:col>
      <xdr:colOff>6885</xdr:colOff>
      <xdr:row>10</xdr:row>
      <xdr:rowOff>122465</xdr:rowOff>
    </xdr:to>
    <xdr:pic>
      <xdr:nvPicPr>
        <xdr:cNvPr id="5" name="Рисунок 4">
          <a:extLst>
            <a:ext uri="{FF2B5EF4-FFF2-40B4-BE49-F238E27FC236}">
              <a16:creationId xmlns:a16="http://schemas.microsoft.com/office/drawing/2014/main" id="{F61425DA-D025-AE11-1CB3-57DE4DD730F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6380" t="30303" r="26948" b="24784"/>
        <a:stretch>
          <a:fillRect/>
        </a:stretch>
      </xdr:blipFill>
      <xdr:spPr>
        <a:xfrm>
          <a:off x="13607" y="381000"/>
          <a:ext cx="2469778" cy="178253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CFA98224-B88F-4B4B-9698-3F1B5854FA6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279399</xdr:colOff>
      <xdr:row>1</xdr:row>
      <xdr:rowOff>25401</xdr:rowOff>
    </xdr:from>
    <xdr:to>
      <xdr:col>1</xdr:col>
      <xdr:colOff>2120900</xdr:colOff>
      <xdr:row>11</xdr:row>
      <xdr:rowOff>147349</xdr:rowOff>
    </xdr:to>
    <xdr:pic>
      <xdr:nvPicPr>
        <xdr:cNvPr id="5" name="Рисунок 4">
          <a:extLst>
            <a:ext uri="{FF2B5EF4-FFF2-40B4-BE49-F238E27FC236}">
              <a16:creationId xmlns:a16="http://schemas.microsoft.com/office/drawing/2014/main" id="{4413D25D-1A29-4E55-9D88-01582F2B3D3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3712" t="25758" r="32954" b="19192"/>
        <a:stretch/>
      </xdr:blipFill>
      <xdr:spPr>
        <a:xfrm>
          <a:off x="495299" y="228601"/>
          <a:ext cx="1841501" cy="22809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66713</xdr:colOff>
      <xdr:row>1</xdr:row>
      <xdr:rowOff>9618</xdr:rowOff>
    </xdr:from>
    <xdr:to>
      <xdr:col>5</xdr:col>
      <xdr:colOff>1025071</xdr:colOff>
      <xdr:row>9</xdr:row>
      <xdr:rowOff>87580</xdr:rowOff>
    </xdr:to>
    <xdr:pic>
      <xdr:nvPicPr>
        <xdr:cNvPr id="2" name="CEAE6A8F-D77D-46F7-874B-97F0A00A5EED" descr="rada_price header.png">
          <a:extLst>
            <a:ext uri="{FF2B5EF4-FFF2-40B4-BE49-F238E27FC236}">
              <a16:creationId xmlns:a16="http://schemas.microsoft.com/office/drawing/2014/main" id="{A64A8F63-3A80-4CDA-B6D7-8BFB09E7C32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61142" y="209189"/>
          <a:ext cx="8097572" cy="167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263071</xdr:colOff>
      <xdr:row>0</xdr:row>
      <xdr:rowOff>99786</xdr:rowOff>
    </xdr:from>
    <xdr:to>
      <xdr:col>1</xdr:col>
      <xdr:colOff>2022929</xdr:colOff>
      <xdr:row>11</xdr:row>
      <xdr:rowOff>152630</xdr:rowOff>
    </xdr:to>
    <xdr:pic>
      <xdr:nvPicPr>
        <xdr:cNvPr id="5" name="Рисунок 4">
          <a:extLst>
            <a:ext uri="{FF2B5EF4-FFF2-40B4-BE49-F238E27FC236}">
              <a16:creationId xmlns:a16="http://schemas.microsoft.com/office/drawing/2014/main" id="{2710F02B-0B31-4AFD-8BAC-E034D1B8D6A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1714" y="99786"/>
          <a:ext cx="1759858" cy="23751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6F8CF181-D2FA-47A1-AB43-9CCE34BA672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154214</xdr:colOff>
      <xdr:row>0</xdr:row>
      <xdr:rowOff>131846</xdr:rowOff>
    </xdr:from>
    <xdr:to>
      <xdr:col>1</xdr:col>
      <xdr:colOff>2131785</xdr:colOff>
      <xdr:row>11</xdr:row>
      <xdr:rowOff>96860</xdr:rowOff>
    </xdr:to>
    <xdr:pic>
      <xdr:nvPicPr>
        <xdr:cNvPr id="5" name="Рисунок 4">
          <a:extLst>
            <a:ext uri="{FF2B5EF4-FFF2-40B4-BE49-F238E27FC236}">
              <a16:creationId xmlns:a16="http://schemas.microsoft.com/office/drawing/2014/main" id="{634BC329-6389-419A-9749-AD4A2923D4B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5751" t="10067" r="16630" b="11337"/>
        <a:stretch/>
      </xdr:blipFill>
      <xdr:spPr>
        <a:xfrm>
          <a:off x="362857" y="131846"/>
          <a:ext cx="1977571" cy="22809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D0BA3A5B-1371-406C-AC4D-21371E3A4C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136071</xdr:colOff>
      <xdr:row>2</xdr:row>
      <xdr:rowOff>117928</xdr:rowOff>
    </xdr:from>
    <xdr:to>
      <xdr:col>2</xdr:col>
      <xdr:colOff>25945</xdr:colOff>
      <xdr:row>9</xdr:row>
      <xdr:rowOff>100330</xdr:rowOff>
    </xdr:to>
    <xdr:pic>
      <xdr:nvPicPr>
        <xdr:cNvPr id="6" name="Рисунок 5">
          <a:extLst>
            <a:ext uri="{FF2B5EF4-FFF2-40B4-BE49-F238E27FC236}">
              <a16:creationId xmlns:a16="http://schemas.microsoft.com/office/drawing/2014/main" id="{0B0E0D37-4CA0-4022-8BAE-12AA068C18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6071" y="517071"/>
          <a:ext cx="2748644" cy="137432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E3ED9C40-16FC-40AF-BA4E-7B16B48984F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108857</xdr:colOff>
      <xdr:row>2</xdr:row>
      <xdr:rowOff>122169</xdr:rowOff>
    </xdr:from>
    <xdr:to>
      <xdr:col>2</xdr:col>
      <xdr:colOff>24311</xdr:colOff>
      <xdr:row>10</xdr:row>
      <xdr:rowOff>20683</xdr:rowOff>
    </xdr:to>
    <xdr:pic>
      <xdr:nvPicPr>
        <xdr:cNvPr id="6" name="Рисунок 5">
          <a:extLst>
            <a:ext uri="{FF2B5EF4-FFF2-40B4-BE49-F238E27FC236}">
              <a16:creationId xmlns:a16="http://schemas.microsoft.com/office/drawing/2014/main" id="{D34D2F93-ECE3-4AC8-9BAA-A78381FF0AD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857" y="521312"/>
          <a:ext cx="3093357" cy="1492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109605</xdr:colOff>
      <xdr:row>0</xdr:row>
      <xdr:rowOff>84568</xdr:rowOff>
    </xdr:from>
    <xdr:to>
      <xdr:col>3</xdr:col>
      <xdr:colOff>5076554</xdr:colOff>
      <xdr:row>7</xdr:row>
      <xdr:rowOff>174746</xdr:rowOff>
    </xdr:to>
    <xdr:pic>
      <xdr:nvPicPr>
        <xdr:cNvPr id="3" name="CEAE6A8F-D77D-46F7-874B-97F0A00A5EED" descr="rada_price header.png">
          <a:extLst>
            <a:ext uri="{FF2B5EF4-FFF2-40B4-BE49-F238E27FC236}">
              <a16:creationId xmlns:a16="http://schemas.microsoft.com/office/drawing/2014/main" id="{C643F256-17E0-474B-8893-140CD2AA689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332105" y="84568"/>
          <a:ext cx="6757649" cy="1379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87710</xdr:colOff>
      <xdr:row>2</xdr:row>
      <xdr:rowOff>99785</xdr:rowOff>
    </xdr:from>
    <xdr:to>
      <xdr:col>1</xdr:col>
      <xdr:colOff>2437783</xdr:colOff>
      <xdr:row>10</xdr:row>
      <xdr:rowOff>24669</xdr:rowOff>
    </xdr:to>
    <xdr:pic>
      <xdr:nvPicPr>
        <xdr:cNvPr id="5" name="Рисунок 4">
          <a:extLst>
            <a:ext uri="{FF2B5EF4-FFF2-40B4-BE49-F238E27FC236}">
              <a16:creationId xmlns:a16="http://schemas.microsoft.com/office/drawing/2014/main" id="{0C5DA058-1CFE-45B5-A1B0-C0AE52964B3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6377" t="30968" r="26004" b="29505"/>
        <a:stretch/>
      </xdr:blipFill>
      <xdr:spPr>
        <a:xfrm>
          <a:off x="314496" y="462642"/>
          <a:ext cx="2350073" cy="146303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F6038A94-337D-4839-BA62-828F3E6F275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068146" y="136616"/>
          <a:ext cx="7824071" cy="1677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81642</xdr:colOff>
      <xdr:row>1</xdr:row>
      <xdr:rowOff>189510</xdr:rowOff>
    </xdr:from>
    <xdr:to>
      <xdr:col>2</xdr:col>
      <xdr:colOff>13607</xdr:colOff>
      <xdr:row>11</xdr:row>
      <xdr:rowOff>81643</xdr:rowOff>
    </xdr:to>
    <xdr:pic>
      <xdr:nvPicPr>
        <xdr:cNvPr id="5" name="Рисунок 4">
          <a:extLst>
            <a:ext uri="{FF2B5EF4-FFF2-40B4-BE49-F238E27FC236}">
              <a16:creationId xmlns:a16="http://schemas.microsoft.com/office/drawing/2014/main" id="{7EBBF427-79B3-94A4-92FD-4BE2B0E6B44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8815" t="28138" r="26542" b="27489"/>
        <a:stretch>
          <a:fillRect/>
        </a:stretch>
      </xdr:blipFill>
      <xdr:spPr>
        <a:xfrm>
          <a:off x="285749" y="393617"/>
          <a:ext cx="2775858" cy="2069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1700902</xdr:colOff>
      <xdr:row>1</xdr:row>
      <xdr:rowOff>72573</xdr:rowOff>
    </xdr:from>
    <xdr:to>
      <xdr:col>7</xdr:col>
      <xdr:colOff>70367</xdr:colOff>
      <xdr:row>9</xdr:row>
      <xdr:rowOff>149023</xdr:rowOff>
    </xdr:to>
    <xdr:pic>
      <xdr:nvPicPr>
        <xdr:cNvPr id="3" name="CEAE6A8F-D77D-46F7-874B-97F0A00A5EED" descr="rada_price header.png">
          <a:extLst>
            <a:ext uri="{FF2B5EF4-FFF2-40B4-BE49-F238E27FC236}">
              <a16:creationId xmlns:a16="http://schemas.microsoft.com/office/drawing/2014/main" id="{29A3C53B-62C0-4C7B-9B69-6B5923F663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188616" y="272144"/>
          <a:ext cx="7586037" cy="167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208641</xdr:colOff>
      <xdr:row>1</xdr:row>
      <xdr:rowOff>136073</xdr:rowOff>
    </xdr:from>
    <xdr:to>
      <xdr:col>2</xdr:col>
      <xdr:colOff>1399722</xdr:colOff>
      <xdr:row>11</xdr:row>
      <xdr:rowOff>139198</xdr:rowOff>
    </xdr:to>
    <xdr:pic>
      <xdr:nvPicPr>
        <xdr:cNvPr id="4" name="Рисунок 3">
          <a:extLst>
            <a:ext uri="{FF2B5EF4-FFF2-40B4-BE49-F238E27FC236}">
              <a16:creationId xmlns:a16="http://schemas.microsoft.com/office/drawing/2014/main" id="{6B60B469-28A4-41BB-9814-CD1982FE9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27" y="335644"/>
          <a:ext cx="2685145" cy="2069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2450406</xdr:colOff>
      <xdr:row>2</xdr:row>
      <xdr:rowOff>4882</xdr:rowOff>
    </xdr:from>
    <xdr:to>
      <xdr:col>6</xdr:col>
      <xdr:colOff>429985</xdr:colOff>
      <xdr:row>11</xdr:row>
      <xdr:rowOff>3155</xdr:rowOff>
    </xdr:to>
    <xdr:pic>
      <xdr:nvPicPr>
        <xdr:cNvPr id="5" name="CEAE6A8F-D77D-46F7-874B-97F0A00A5EED" descr="rada_price header.png">
          <a:extLst>
            <a:ext uri="{FF2B5EF4-FFF2-40B4-BE49-F238E27FC236}">
              <a16:creationId xmlns:a16="http://schemas.microsoft.com/office/drawing/2014/main" id="{182035BB-A3F0-46BB-979D-9EB5E11CAE4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28206" y="377415"/>
          <a:ext cx="7572312" cy="1674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153308</xdr:colOff>
      <xdr:row>0</xdr:row>
      <xdr:rowOff>141968</xdr:rowOff>
    </xdr:from>
    <xdr:to>
      <xdr:col>1</xdr:col>
      <xdr:colOff>2373540</xdr:colOff>
      <xdr:row>11</xdr:row>
      <xdr:rowOff>238125</xdr:rowOff>
    </xdr:to>
    <xdr:pic>
      <xdr:nvPicPr>
        <xdr:cNvPr id="3" name="Рисунок 2">
          <a:extLst>
            <a:ext uri="{FF2B5EF4-FFF2-40B4-BE49-F238E27FC236}">
              <a16:creationId xmlns:a16="http://schemas.microsoft.com/office/drawing/2014/main" id="{6167E292-FC5B-4770-A295-7DD998442D5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1637"/>
        <a:stretch>
          <a:fillRect/>
        </a:stretch>
      </xdr:blipFill>
      <xdr:spPr>
        <a:xfrm>
          <a:off x="153308" y="141968"/>
          <a:ext cx="2391682" cy="21916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2450406</xdr:colOff>
      <xdr:row>2</xdr:row>
      <xdr:rowOff>4882</xdr:rowOff>
    </xdr:from>
    <xdr:to>
      <xdr:col>6</xdr:col>
      <xdr:colOff>429985</xdr:colOff>
      <xdr:row>11</xdr:row>
      <xdr:rowOff>3155</xdr:rowOff>
    </xdr:to>
    <xdr:pic>
      <xdr:nvPicPr>
        <xdr:cNvPr id="2" name="CEAE6A8F-D77D-46F7-874B-97F0A00A5EED" descr="rada_price header.png">
          <a:extLst>
            <a:ext uri="{FF2B5EF4-FFF2-40B4-BE49-F238E27FC236}">
              <a16:creationId xmlns:a16="http://schemas.microsoft.com/office/drawing/2014/main" id="{D6EF1DC7-B113-42A9-A8AF-E735C3B5814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564706" y="385882"/>
          <a:ext cx="7190254" cy="1712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154779</xdr:colOff>
      <xdr:row>0</xdr:row>
      <xdr:rowOff>154781</xdr:rowOff>
    </xdr:from>
    <xdr:to>
      <xdr:col>1</xdr:col>
      <xdr:colOff>2150660</xdr:colOff>
      <xdr:row>12</xdr:row>
      <xdr:rowOff>166686</xdr:rowOff>
    </xdr:to>
    <xdr:pic>
      <xdr:nvPicPr>
        <xdr:cNvPr id="5" name="Рисунок 4">
          <a:extLst>
            <a:ext uri="{FF2B5EF4-FFF2-40B4-BE49-F238E27FC236}">
              <a16:creationId xmlns:a16="http://schemas.microsoft.com/office/drawing/2014/main" id="{1F01DF0E-D855-778B-81E7-E4A290B90E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1467" y="154781"/>
          <a:ext cx="1995881" cy="23693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6" name="CEAE6A8F-D77D-46F7-874B-97F0A00A5EED" descr="rada_price header.png">
          <a:extLst>
            <a:ext uri="{FF2B5EF4-FFF2-40B4-BE49-F238E27FC236}">
              <a16:creationId xmlns:a16="http://schemas.microsoft.com/office/drawing/2014/main" id="{49061A6B-8BF9-46F8-90B7-4239F7BB410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864429" y="102534"/>
          <a:ext cx="7927883" cy="1579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136072</xdr:colOff>
      <xdr:row>0</xdr:row>
      <xdr:rowOff>63500</xdr:rowOff>
    </xdr:from>
    <xdr:to>
      <xdr:col>1</xdr:col>
      <xdr:colOff>2320296</xdr:colOff>
      <xdr:row>11</xdr:row>
      <xdr:rowOff>219983</xdr:rowOff>
    </xdr:to>
    <xdr:pic>
      <xdr:nvPicPr>
        <xdr:cNvPr id="3" name="Рисунок 2">
          <a:extLst>
            <a:ext uri="{FF2B5EF4-FFF2-40B4-BE49-F238E27FC236}">
              <a16:creationId xmlns:a16="http://schemas.microsoft.com/office/drawing/2014/main" id="{8D9C9020-7B17-447C-B5CD-3D21F022BB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9358" y="63500"/>
          <a:ext cx="2184224" cy="22519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3" name="CEAE6A8F-D77D-46F7-874B-97F0A00A5EED" descr="rada_price header.png">
          <a:extLst>
            <a:ext uri="{FF2B5EF4-FFF2-40B4-BE49-F238E27FC236}">
              <a16:creationId xmlns:a16="http://schemas.microsoft.com/office/drawing/2014/main" id="{38D844E5-54C3-40A5-8A4C-EC3ECBFDAD0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78250" y="102534"/>
          <a:ext cx="7378155" cy="1562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72572</xdr:colOff>
      <xdr:row>0</xdr:row>
      <xdr:rowOff>163285</xdr:rowOff>
    </xdr:from>
    <xdr:to>
      <xdr:col>1</xdr:col>
      <xdr:colOff>2376714</xdr:colOff>
      <xdr:row>11</xdr:row>
      <xdr:rowOff>142659</xdr:rowOff>
    </xdr:to>
    <xdr:pic>
      <xdr:nvPicPr>
        <xdr:cNvPr id="7" name="Рисунок 6">
          <a:extLst>
            <a:ext uri="{FF2B5EF4-FFF2-40B4-BE49-F238E27FC236}">
              <a16:creationId xmlns:a16="http://schemas.microsoft.com/office/drawing/2014/main" id="{C3466C43-1B41-46D2-99E8-1BA6296AC0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858" y="163285"/>
          <a:ext cx="2304142" cy="20748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3" name="CEAE6A8F-D77D-46F7-874B-97F0A00A5EED" descr="rada_price header.png">
          <a:extLst>
            <a:ext uri="{FF2B5EF4-FFF2-40B4-BE49-F238E27FC236}">
              <a16:creationId xmlns:a16="http://schemas.microsoft.com/office/drawing/2014/main" id="{1470A0CF-75F2-4A66-BEEF-CA12B57714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78250" y="102534"/>
          <a:ext cx="7365455" cy="1562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117927</xdr:colOff>
      <xdr:row>0</xdr:row>
      <xdr:rowOff>190500</xdr:rowOff>
    </xdr:from>
    <xdr:to>
      <xdr:col>1</xdr:col>
      <xdr:colOff>2385784</xdr:colOff>
      <xdr:row>11</xdr:row>
      <xdr:rowOff>137199</xdr:rowOff>
    </xdr:to>
    <xdr:pic>
      <xdr:nvPicPr>
        <xdr:cNvPr id="4" name="Рисунок 3">
          <a:extLst>
            <a:ext uri="{FF2B5EF4-FFF2-40B4-BE49-F238E27FC236}">
              <a16:creationId xmlns:a16="http://schemas.microsoft.com/office/drawing/2014/main" id="{27C3A1BA-E976-42CB-A3AF-9D50DC35C3F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1213" y="190500"/>
          <a:ext cx="2267857" cy="20421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а43" displayName="Таблица43" ref="B12:F26" totalsRowShown="0" headerRowDxfId="169" dataDxfId="167" headerRowBorderDxfId="168" tableBorderDxfId="166">
  <autoFilter ref="B12:F26" xr:uid="{00000000-0009-0000-0100-000002000000}"/>
  <tableColumns count="5">
    <tableColumn id="1" xr3:uid="{00000000-0010-0000-0000-000001000000}" name="Серия" dataDxfId="165"/>
    <tableColumn id="2" xr3:uid="{00000000-0010-0000-0000-000002000000}" name="Артикул" dataDxfId="164"/>
    <tableColumn id="3" xr3:uid="{00000000-0010-0000-0000-000003000000}" name="Наименование " dataDxfId="163"/>
    <tableColumn id="4" xr3:uid="{00000000-0010-0000-0000-000004000000}" name="Габаритные размеры, д*г*в" dataDxfId="162"/>
    <tableColumn id="5" xr3:uid="{00000000-0010-0000-0000-000005000000}" name="RRP*, руб. с НДС 22%" dataDxfId="161"/>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Таблица1" displayName="Таблица1" ref="B14:F341" totalsRowShown="0" headerRowDxfId="109">
  <autoFilter ref="B14:F341" xr:uid="{00000000-0009-0000-0100-000001000000}"/>
  <tableColumns count="5">
    <tableColumn id="3" xr3:uid="{00000000-0010-0000-0300-000003000000}" name="Каркас" dataDxfId="108"/>
    <tableColumn id="6" xr3:uid="{00000000-0010-0000-0300-000006000000}" name="Артикул" dataDxfId="107" dataCellStyle="Обычный_Стеллажи кухонные"/>
    <tableColumn id="2" xr3:uid="{00000000-0010-0000-0300-000002000000}" name="Наименование " dataDxfId="106" dataCellStyle="Обычный_Стеллажи кухонные"/>
    <tableColumn id="1" xr3:uid="{00000000-0010-0000-0300-000001000000}" name="Габаритные размеры, д*г*в" dataDxfId="105"/>
    <tableColumn id="4" xr3:uid="{00000000-0010-0000-0300-000004000000}" name="RRP*, руб. с НДС" dataDxfId="104" dataCellStyle="Финансовый"/>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Таблица9" displayName="Таблица9" ref="B13:F97" totalsRowShown="0" headerRowDxfId="103" dataDxfId="101" headerRowBorderDxfId="102" tableBorderDxfId="100" totalsRowBorderDxfId="99">
  <autoFilter ref="B13:F97" xr:uid="{00000000-0009-0000-0100-000009000000}"/>
  <sortState xmlns:xlrd2="http://schemas.microsoft.com/office/spreadsheetml/2017/richdata2" ref="B14:G97">
    <sortCondition descending="1" ref="B13:B97"/>
  </sortState>
  <tableColumns count="5">
    <tableColumn id="6" xr3:uid="{00000000-0010-0000-0400-000006000000}" name="Тип полки/Количество ярусов" dataDxfId="98" dataCellStyle="Обычный_Полки настенные"/>
    <tableColumn id="7" xr3:uid="{00000000-0010-0000-0400-000007000000}" name="Артикул" dataDxfId="97" dataCellStyle="Обычный_Полки настенные"/>
    <tableColumn id="2" xr3:uid="{00000000-0010-0000-0400-000002000000}" name="Наименование " dataDxfId="96" dataCellStyle="Обычный_Полки настенные"/>
    <tableColumn id="1" xr3:uid="{00000000-0010-0000-0400-000001000000}" name="Габаритные размеры, д*г*в" dataDxfId="95" dataCellStyle="Обычный_Полки настенные"/>
    <tableColumn id="3" xr3:uid="{00000000-0010-0000-0400-000003000000}" name="RRP*,  руб. с НДС" dataDxfId="94" dataCellStyle="Финансовый"/>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Таблица95" displayName="Таблица95" ref="B13:F50" totalsRowShown="0" headerRowDxfId="93" dataDxfId="91" headerRowBorderDxfId="92" tableBorderDxfId="90" totalsRowBorderDxfId="89">
  <autoFilter ref="B13:F50" xr:uid="{00000000-0009-0000-0100-000004000000}"/>
  <sortState xmlns:xlrd2="http://schemas.microsoft.com/office/spreadsheetml/2017/richdata2" ref="B14:G94">
    <sortCondition descending="1" ref="B13:B94"/>
  </sortState>
  <tableColumns count="5">
    <tableColumn id="6" xr3:uid="{00000000-0010-0000-0500-000006000000}" name="Позиция" dataDxfId="88" dataCellStyle="Обычный_Полки настенные"/>
    <tableColumn id="7" xr3:uid="{00000000-0010-0000-0500-000007000000}" name="Артикул" dataDxfId="87" dataCellStyle="Обычный_Полки настенные"/>
    <tableColumn id="2" xr3:uid="{00000000-0010-0000-0500-000002000000}" name="Наименование " dataDxfId="86" dataCellStyle="Обычный_Полки настенные"/>
    <tableColumn id="1" xr3:uid="{00000000-0010-0000-0500-000001000000}" name="Габаритные размеры, д*г*в" dataDxfId="85" dataCellStyle="Обычный_Полки настенные"/>
    <tableColumn id="3" xr3:uid="{00000000-0010-0000-0500-000003000000}" name="RRP*, руб. с НДС" dataDxfId="84" dataCellStyle="Финансовый"/>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Таблица64" displayName="Таблица64" ref="B13:F37" totalsRowShown="0" headerRowDxfId="83" dataDxfId="82">
  <autoFilter ref="B13:F37" xr:uid="{00000000-0009-0000-0100-000003000000}"/>
  <sortState xmlns:xlrd2="http://schemas.microsoft.com/office/spreadsheetml/2017/richdata2" ref="B14:G31">
    <sortCondition ref="D13:D31"/>
  </sortState>
  <tableColumns count="5">
    <tableColumn id="2" xr3:uid="{00000000-0010-0000-0600-000002000000}" name="Тип ёмкости" dataDxfId="81"/>
    <tableColumn id="4" xr3:uid="{00000000-0010-0000-0600-000004000000}" name="Артикул" dataDxfId="80" dataCellStyle="Обычный_Столы"/>
    <tableColumn id="3" xr3:uid="{00000000-0010-0000-0600-000003000000}" name="Наименование " dataDxfId="79"/>
    <tableColumn id="1" xr3:uid="{00000000-0010-0000-0600-000001000000}" name="Габаритные размеры, д*г*в" dataDxfId="78"/>
    <tableColumn id="5" xr3:uid="{00000000-0010-0000-0600-000005000000}" name="RRP*, руб. с НДС" dataDxfId="77"/>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960B09-827E-40CF-B138-11ECEE213A1A}" name="Таблица6417" displayName="Таблица6417" ref="B12:F37" totalsRowShown="0" headerRowDxfId="76" dataDxfId="75">
  <autoFilter ref="B12:F37" xr:uid="{00000000-0009-0000-0100-000003000000}"/>
  <sortState xmlns:xlrd2="http://schemas.microsoft.com/office/spreadsheetml/2017/richdata2" ref="B13:G30">
    <sortCondition ref="D12:D30"/>
  </sortState>
  <tableColumns count="5">
    <tableColumn id="2" xr3:uid="{825059C1-FA4C-432A-8ACA-1E5D3793EA86}" name="Тип ёмкости" dataDxfId="74"/>
    <tableColumn id="4" xr3:uid="{58BDD445-B52E-4EAD-857A-C73DC6FE47AB}" name="Артикул" dataDxfId="73" dataCellStyle="Обычный_Столы"/>
    <tableColumn id="3" xr3:uid="{234E3B30-C59B-421B-BFB3-E15E00C14064}" name="Наименование " dataDxfId="72"/>
    <tableColumn id="1" xr3:uid="{D1705E24-FB59-4D74-B73E-349BD2378556}" name="Габаритные размеры, д*г*в" dataDxfId="71"/>
    <tableColumn id="5" xr3:uid="{AFF2F6DD-ACD6-4481-B3F3-31F34331CA45}" name="RRP*, руб. с НДС" dataDxfId="70"/>
  </tableColumns>
  <tableStyleInfo name="TableStyleLight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5CCC85A-558B-4A2C-A5BB-EA710AFCC37C}" name="Таблица41112" displayName="Таблица41112" ref="B14:E15" totalsRowShown="0" headerRowDxfId="69" dataDxfId="67" headerRowBorderDxfId="68" tableBorderDxfId="66">
  <autoFilter ref="B14:E15" xr:uid="{00000000-0009-0000-0100-00000A000000}"/>
  <tableColumns count="4">
    <tableColumn id="2" xr3:uid="{7915F8C6-C7A3-4559-AEE9-AD239CE1EBA2}" name="Артикул" dataDxfId="65"/>
    <tableColumn id="3" xr3:uid="{5B318FCD-8F6A-4B01-9D3E-ADA8C94D6663}" name="Наименование " dataDxfId="64"/>
    <tableColumn id="4" xr3:uid="{3AD4C864-1651-4B60-9A69-3878C61BA8BE}" name="Габаритные размеры, д*г*в" dataDxfId="63"/>
    <tableColumn id="5" xr3:uid="{A0668F16-C49E-46D1-8AEF-D5A277FC5A7C}" name="RRP*, руб. с НДС" dataDxfId="62"/>
  </tableColumns>
  <tableStyleInfo name="TableStyleLight1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517A385-4DD3-4323-B4FB-D13BD43193D0}" name="Таблица4111213" displayName="Таблица4111213" ref="B13:E18" totalsRowShown="0" headerRowDxfId="61" dataDxfId="59" headerRowBorderDxfId="60" tableBorderDxfId="58">
  <autoFilter ref="B13:E18" xr:uid="{00000000-0009-0000-0100-00000A000000}"/>
  <tableColumns count="4">
    <tableColumn id="2" xr3:uid="{A2A59040-C56E-4889-8346-2EB449F57D89}" name="Артикул" dataDxfId="57"/>
    <tableColumn id="3" xr3:uid="{051FC274-152C-4C80-A7B3-3372E9EE1F82}" name="Наименование " dataDxfId="56"/>
    <tableColumn id="4" xr3:uid="{2BEEF4D9-CBCB-4564-BF52-33B7D1E0D802}" name="Габаритные размеры, д*г*в" dataDxfId="55" dataCellStyle="Обычный_Столы"/>
    <tableColumn id="5" xr3:uid="{97EC8F96-4D30-4A00-986F-C54E6AE6A8DF}" name="RRP*, руб. с НДС" dataDxfId="54"/>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1D16B2C-E581-4C9E-AAFD-CCBAD13066B8}" name="Таблица411121319" displayName="Таблица411121319" ref="B13:E33" totalsRowShown="0" headerRowDxfId="53" headerRowBorderDxfId="52" tableBorderDxfId="51">
  <autoFilter ref="B13:E33" xr:uid="{00000000-0009-0000-0100-00000A000000}"/>
  <tableColumns count="4">
    <tableColumn id="2" xr3:uid="{9102CEF9-A63B-411C-A4C7-C11767D6FDBB}" name="Артикул" dataDxfId="50"/>
    <tableColumn id="3" xr3:uid="{B3ADE934-7A79-4F51-B63C-636D56F0C5BF}" name="Наименование " dataDxfId="49" dataCellStyle="Обычный_Полки настенные"/>
    <tableColumn id="4" xr3:uid="{A4543AED-EA45-47C4-B3DA-8F75DB6A53EA}" name="Габаритные размеры, д*г*в" dataDxfId="48" dataCellStyle="Обычный_Столы"/>
    <tableColumn id="5" xr3:uid="{DE0BBB6D-788D-45EE-8EF2-B16F6495734B}" name="RRP*, руб. с НДС" dataDxfId="47"/>
  </tableColumns>
  <tableStyleInfo name="TableStyleLight1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899877B-4A08-4537-BC4C-13469B6FC58A}" name="Таблица411121323" displayName="Таблица411121323" ref="B13:E17" totalsRowShown="0" headerRowDxfId="46" dataDxfId="44" headerRowBorderDxfId="45" tableBorderDxfId="43">
  <autoFilter ref="B13:E17" xr:uid="{00000000-0009-0000-0100-00000A000000}"/>
  <tableColumns count="4">
    <tableColumn id="2" xr3:uid="{CD9C4A86-1650-4F50-8567-440C5814EBA9}" name="Артикул" dataDxfId="42"/>
    <tableColumn id="3" xr3:uid="{0E14264F-DDD2-4EF8-897E-EB53BE613D43}" name="Наименование " dataDxfId="41" dataCellStyle="Обычный_Полки настенные"/>
    <tableColumn id="4" xr3:uid="{A34A71D0-FD52-4B4A-AE35-E754BCA9BBA7}" name="Габаритные размеры, д*г*в" dataDxfId="40" dataCellStyle="Обычный_Столы"/>
    <tableColumn id="5" xr3:uid="{339E8AC0-9AE5-4535-91AB-9C1BB4B84382}" name="RRP*, руб. с НДС" dataDxfId="39"/>
  </tableColumns>
  <tableStyleInfo name="TableStyleLight10"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82AFAFE-E13E-4474-BFB5-01E584E18B26}" name="Таблица41112132324" displayName="Таблица41112132324" ref="B13:E20" totalsRowShown="0" headerRowDxfId="38" dataDxfId="36" headerRowBorderDxfId="37" tableBorderDxfId="35">
  <autoFilter ref="B13:E20" xr:uid="{00000000-0009-0000-0100-00000A000000}"/>
  <tableColumns count="4">
    <tableColumn id="2" xr3:uid="{1343B6EB-BB3D-4780-9DDF-22B0CBFAAB7D}" name="Артикул" dataDxfId="34"/>
    <tableColumn id="3" xr3:uid="{8495213D-A608-49C4-8979-8980E600AFB0}" name="Наименование " dataDxfId="33" dataCellStyle="Обычный_Полки настенные"/>
    <tableColumn id="4" xr3:uid="{2D9C7D37-8E17-4A81-A1BB-9E0D297CF7DF}" name="Габаритные размеры, д*г*в" dataDxfId="32" dataCellStyle="Обычный_Столы"/>
    <tableColumn id="5" xr3:uid="{0FCACA6E-BBE6-4A65-911B-4CBE44CEB828}" name="RRP*, руб. с НДС" dataDxfId="31"/>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4C74111-7AB2-4D87-BF65-5779D597BE3D}" name="Таблица439" displayName="Таблица439" ref="B12:F23" totalsRowShown="0" headerRowDxfId="160" dataDxfId="158" headerRowBorderDxfId="159" tableBorderDxfId="157">
  <autoFilter ref="B12:F23" xr:uid="{00000000-0009-0000-0100-000002000000}"/>
  <tableColumns count="5">
    <tableColumn id="1" xr3:uid="{56DDFA21-028E-4747-8683-7D24BB8B7148}" name="Серия" dataDxfId="156"/>
    <tableColumn id="2" xr3:uid="{985618F9-408B-44F6-891F-1EC9CEEAF1D5}" name="Артикул" dataDxfId="155"/>
    <tableColumn id="3" xr3:uid="{925DF705-B56F-40A8-893C-2D99FA8C1F0B}" name="Наименование " dataDxfId="154"/>
    <tableColumn id="4" xr3:uid="{757C53F8-3003-4DBF-A3F9-244DA97297F8}" name="Габаритные размеры, д*г*в" dataDxfId="153"/>
    <tableColumn id="5" xr3:uid="{372DFB44-4300-4488-B2F7-20BFE2A62468}" name="RRP*, руб. с НДС 22%" dataDxfId="152"/>
  </tableColumns>
  <tableStyleInfo name="TableStyleLight10"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FA267D3-08C9-42A9-B9D5-979A755FD56A}" name="Таблица41112131921" displayName="Таблица41112131921" ref="B13:F36" totalsRowShown="0" headerRowDxfId="30" headerRowBorderDxfId="29" tableBorderDxfId="28">
  <autoFilter ref="B13:F36" xr:uid="{00000000-0009-0000-0100-00000A000000}"/>
  <tableColumns count="5">
    <tableColumn id="2" xr3:uid="{8193F261-95A9-48EC-9818-81898F00CC5B}" name="Тип полки/обвязки/каркаса" dataDxfId="27"/>
    <tableColumn id="3" xr3:uid="{ABE54A29-F665-4045-9DDB-B29E327B6AAB}" name="Наименование " dataDxfId="26" dataCellStyle="Обычный_Полки настенные"/>
    <tableColumn id="4" xr3:uid="{DC8A8CCB-F937-45F2-B666-C31C982263FC}" name="Артикул" dataDxfId="25" dataCellStyle="Обычный_Столы"/>
    <tableColumn id="5" xr3:uid="{F10D9A49-471E-4E95-83EF-9C869751FE23}" name="Габаритные размеры, д*г*в" dataDxfId="24"/>
    <tableColumn id="1" xr3:uid="{785A437C-D520-489C-97D4-E57D433D0A4F}" name="RRP*, руб. с НДС" dataDxfId="23"/>
  </tableColumns>
  <tableStyleInfo name="TableStyleLight1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511FC88-0949-42AA-9368-A36B0B0CDA9A}" name="Таблица411121314" displayName="Таблица411121314" ref="B13:E15" totalsRowShown="0" headerRowDxfId="22" dataDxfId="20" headerRowBorderDxfId="21" tableBorderDxfId="19">
  <autoFilter ref="B13:E15" xr:uid="{00000000-0009-0000-0100-00000A000000}"/>
  <tableColumns count="4">
    <tableColumn id="2" xr3:uid="{538A1B80-E159-4B99-9466-179E21A4F981}" name="Артикул" dataDxfId="18"/>
    <tableColumn id="3" xr3:uid="{B314492B-20BA-4E78-8D2B-AF128AE68471}" name="Наименование " dataDxfId="17"/>
    <tableColumn id="4" xr3:uid="{2DE331A9-8309-45D7-B254-AB3F0940FC06}" name="Габаритные размеры, ш*г*в" dataDxfId="16" dataCellStyle="Обычный_Столы"/>
    <tableColumn id="5" xr3:uid="{10F0CBEA-BC6C-4893-8AE1-F4F7BA90C484}" name="RRP*, руб. с НДС" dataDxfId="15"/>
  </tableColumns>
  <tableStyleInfo name="TableStyleLight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07618B1-AFA1-45A9-B053-4AF3CFA3F45D}" name="Таблица41112131415" displayName="Таблица41112131415" ref="B13:E17" totalsRowShown="0" headerRowDxfId="14" headerRowBorderDxfId="13" tableBorderDxfId="12">
  <autoFilter ref="B13:E17" xr:uid="{00000000-0009-0000-0100-00000A000000}"/>
  <tableColumns count="4">
    <tableColumn id="2" xr3:uid="{68B696A2-3C03-4AF5-972B-C02AE14BAAA1}" name="Артикул" dataDxfId="11"/>
    <tableColumn id="3" xr3:uid="{646550A0-ECAB-405E-B846-E5072ECDFD58}" name="Наименование " dataDxfId="10"/>
    <tableColumn id="4" xr3:uid="{DEC53416-646A-4FDE-B050-B7CC2E177F61}" name="Габаритные размеры, ш*г*в" dataDxfId="9" dataCellStyle="Обычный_Столы"/>
    <tableColumn id="5" xr3:uid="{93A63228-1351-46AF-B3DA-D0AFC4C8C0D5}" name="RRP*, руб. с НДС" dataDxfId="8"/>
  </tableColumns>
  <tableStyleInfo name="TableStyleLight10"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B1DD1BC-50F5-4F2D-A95C-791571999117}" name="Таблица4111213141516" displayName="Таблица4111213141516" ref="B13:E17" totalsRowShown="0" headerRowDxfId="7" dataDxfId="5" headerRowBorderDxfId="6" tableBorderDxfId="4">
  <autoFilter ref="B13:E17" xr:uid="{00000000-0009-0000-0100-00000A000000}"/>
  <tableColumns count="4">
    <tableColumn id="2" xr3:uid="{ECFD0DCE-B4B1-4AB9-A362-69EA0A875124}" name="Артикул" dataDxfId="3"/>
    <tableColumn id="3" xr3:uid="{6221684B-4676-4D9F-B5CF-E3FCC32770ED}" name="Наименование " dataDxfId="2"/>
    <tableColumn id="4" xr3:uid="{B71416FE-A63A-4330-A1F5-2FDE02BF92A0}" name="Габаритные размеры, ш*г*в" dataDxfId="1" dataCellStyle="Обычный_Столы"/>
    <tableColumn id="5" xr3:uid="{1FA66802-D998-40F4-B248-C5765C45E48B}" name="RRP*, руб. с НДС" dataDxfId="0"/>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Таблица411" displayName="Таблица411" ref="B14:F20" totalsRowShown="0" headerRowDxfId="151" dataDxfId="149" headerRowBorderDxfId="150" tableBorderDxfId="148">
  <autoFilter ref="B14:F20" xr:uid="{00000000-0009-0000-0100-00000A000000}"/>
  <tableColumns count="5">
    <tableColumn id="1" xr3:uid="{00000000-0010-0000-0700-000001000000}" name="Серия" dataDxfId="147"/>
    <tableColumn id="2" xr3:uid="{00000000-0010-0000-0700-000002000000}" name="Артикул" dataDxfId="146"/>
    <tableColumn id="3" xr3:uid="{00000000-0010-0000-0700-000003000000}" name="Наименование " dataDxfId="145"/>
    <tableColumn id="4" xr3:uid="{00000000-0010-0000-0700-000004000000}" name="Габаритные размеры, д*г*в" dataDxfId="144"/>
    <tableColumn id="5" xr3:uid="{00000000-0010-0000-0700-000005000000}" name="RRP*, руб. с НДС" dataDxfId="143"/>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Таблица6" displayName="Таблица6" ref="C13:E48" totalsRowShown="0" headerRowDxfId="142" dataDxfId="141">
  <autoFilter ref="C13:E48" xr:uid="{00000000-0009-0000-0100-000006000000}"/>
  <tableColumns count="3">
    <tableColumn id="2" xr3:uid="{00000000-0010-0000-0100-000002000000}" name="Артикул" dataDxfId="140" dataCellStyle="Обычный_Столы"/>
    <tableColumn id="3" xr3:uid="{00000000-0010-0000-0100-000003000000}" name="Наименование " dataDxfId="139" dataCellStyle="Обычный_Столы"/>
    <tableColumn id="1" xr3:uid="{00000000-0010-0000-0100-000001000000}" name="Габаритные размеры, д*г*в" dataDxfId="138" dataCellStyle="Обычный_Столы"/>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F24652E-0462-4F2F-BA04-35A056796656}" name="Таблица68" displayName="Таблица68" ref="C13:E38" totalsRowShown="0" headerRowDxfId="137" dataDxfId="136">
  <autoFilter ref="C13:E38" xr:uid="{00000000-0009-0000-0100-000006000000}"/>
  <tableColumns count="3">
    <tableColumn id="2" xr3:uid="{28FB4F47-167A-4DB7-9893-A31E4C52964D}" name="Артикул" dataDxfId="135" dataCellStyle="Обычный_Столы"/>
    <tableColumn id="3" xr3:uid="{E411D768-D769-45EC-B489-A99AE8FB39A8}" name="Наименование " dataDxfId="134" dataCellStyle="Обычный_Столы"/>
    <tableColumn id="1" xr3:uid="{B2534E8E-EC0D-4E28-AD18-A21F40C072BC}" name="Габаритные размеры, д*г*в" dataDxfId="133" dataCellStyle="Обычный_Столы"/>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Таблица66" displayName="Таблица66" ref="C13:E15" totalsRowShown="0" headerRowDxfId="132" dataDxfId="131">
  <autoFilter ref="C13:E15" xr:uid="{00000000-0009-0000-0100-000005000000}"/>
  <tableColumns count="3">
    <tableColumn id="2" xr3:uid="{00000000-0010-0000-0200-000002000000}" name="Артикул" dataDxfId="130" dataCellStyle="Обычный_Столы"/>
    <tableColumn id="3" xr3:uid="{00000000-0010-0000-0200-000003000000}" name="Наименование " dataDxfId="129" dataCellStyle="Обычный_Столы"/>
    <tableColumn id="1" xr3:uid="{00000000-0010-0000-0200-000001000000}" name="Габаритные размеры, д*г*в" dataDxfId="128" dataCellStyle="Обычный_Столы"/>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0216DD6-8CB2-4BEF-BE99-5A1C9FCD9C07}" name="Таблица6818" displayName="Таблица6818" ref="C13:E38" totalsRowShown="0" headerRowDxfId="127" dataDxfId="126">
  <autoFilter ref="C13:E38" xr:uid="{00000000-0009-0000-0100-000006000000}"/>
  <tableColumns count="3">
    <tableColumn id="2" xr3:uid="{9D62C169-8B2C-4E1D-AA72-D73F89128864}" name="Артикул" dataDxfId="125" dataCellStyle="Обычный_Столы"/>
    <tableColumn id="3" xr3:uid="{EDF30A7B-C8DC-4A5F-AC59-3684E586227B}" name="Наименование " dataDxfId="124" dataCellStyle="Обычный_Столы"/>
    <tableColumn id="1" xr3:uid="{A1A79E90-5DA3-4EB4-81C4-5AC70EE2EC38}" name="Габаритные размеры, д*г*в" dataDxfId="123" dataCellStyle="Обычный_Столы"/>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8BD5598-4462-40E4-8322-313B072385C4}" name="Таблица6620" displayName="Таблица6620" ref="C13:E15" totalsRowShown="0" headerRowDxfId="122">
  <autoFilter ref="C13:E15" xr:uid="{00000000-0009-0000-0100-000005000000}"/>
  <tableColumns count="3">
    <tableColumn id="2" xr3:uid="{D1A23059-E944-4151-ACE5-DF0AAA29CBB3}" name="Артикул" dataDxfId="121" dataCellStyle="Обычный_Столы"/>
    <tableColumn id="3" xr3:uid="{D1890890-058A-43CE-94EF-E1368081D550}" name="Наименование " dataDxfId="120" dataCellStyle="Обычный_Столы"/>
    <tableColumn id="1" xr3:uid="{FF0F2998-CB13-4311-AC43-136FA15564E1}" name="Габаритные размеры, д*г*в" dataDxfId="119" dataCellStyle="Обычный_Столы"/>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2CC6394-E1AE-4396-BBE5-6D7A821E0A0A}" name="Таблица411121322" displayName="Таблица411121322" ref="B13:F16" totalsRowShown="0" headerRowDxfId="118" dataDxfId="116" headerRowBorderDxfId="117" tableBorderDxfId="115">
  <autoFilter ref="B13:F16" xr:uid="{00000000-0009-0000-0100-00000A000000}"/>
  <tableColumns count="5">
    <tableColumn id="2" xr3:uid="{3E5F596E-B49E-4EC8-9FA3-439555399699}" name="Тип полки/Количество ярусов" dataDxfId="114"/>
    <tableColumn id="3" xr3:uid="{F0A4E7A3-D6D4-4A11-AFC5-51A7750CEC61}" name="Артикул" dataDxfId="113"/>
    <tableColumn id="4" xr3:uid="{250D4D97-CC0D-45B3-B23C-F77E47A86D70}" name="Наименование " dataDxfId="112" dataCellStyle="Обычный_Столы"/>
    <tableColumn id="5" xr3:uid="{E41C855E-9BB8-49C3-A551-29339E4F31D7}" name="Габаритные размеры, д*г*в" dataDxfId="111"/>
    <tableColumn id="1" xr3:uid="{19A02DB7-2934-4210-B4AA-B65809B07D10}" name="RRP*,  руб. с НДС" dataDxfId="110"/>
  </tableColumns>
  <tableStyleInfo name="TableStyleLight10"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J52"/>
  <sheetViews>
    <sheetView tabSelected="1" zoomScale="85" zoomScaleNormal="85" workbookViewId="0">
      <selection activeCell="C21" sqref="C21"/>
    </sheetView>
  </sheetViews>
  <sheetFormatPr defaultRowHeight="15" x14ac:dyDescent="0.25"/>
  <cols>
    <col min="3" max="3" width="19.42578125" customWidth="1"/>
    <col min="4" max="4" width="7" customWidth="1"/>
    <col min="5" max="5" width="6.5703125" customWidth="1"/>
    <col min="6" max="6" width="15.42578125" customWidth="1"/>
    <col min="7" max="7" width="11.85546875" customWidth="1"/>
    <col min="14" max="14" width="8.7109375" customWidth="1"/>
  </cols>
  <sheetData>
    <row r="11" spans="2:10" ht="15.75" thickBot="1" x14ac:dyDescent="0.3"/>
    <row r="12" spans="2:10" ht="30" customHeight="1" thickBot="1" x14ac:dyDescent="0.3">
      <c r="C12" s="29" t="s">
        <v>1530</v>
      </c>
      <c r="D12" s="162">
        <v>0</v>
      </c>
      <c r="E12" s="163" t="s">
        <v>1531</v>
      </c>
    </row>
    <row r="13" spans="2:10" ht="18.600000000000001" customHeight="1" x14ac:dyDescent="0.25">
      <c r="C13" s="294"/>
      <c r="D13" s="294"/>
      <c r="E13" s="294"/>
      <c r="F13" s="294"/>
    </row>
    <row r="14" spans="2:10" ht="33.6" customHeight="1" x14ac:dyDescent="0.35">
      <c r="C14" s="30" t="s">
        <v>1786</v>
      </c>
      <c r="J14" s="28"/>
    </row>
    <row r="15" spans="2:10" ht="23.25" x14ac:dyDescent="0.35">
      <c r="B15" s="28">
        <v>1</v>
      </c>
      <c r="C15" s="292" t="s">
        <v>1365</v>
      </c>
      <c r="D15" s="292"/>
      <c r="E15" s="292"/>
      <c r="F15" s="292"/>
      <c r="I15" s="179"/>
      <c r="J15" s="28"/>
    </row>
    <row r="16" spans="2:10" ht="23.25" x14ac:dyDescent="0.35">
      <c r="B16" s="28">
        <v>2</v>
      </c>
      <c r="C16" s="181" t="s">
        <v>2216</v>
      </c>
      <c r="D16" s="181"/>
      <c r="E16" s="181"/>
      <c r="F16" s="181"/>
      <c r="J16" s="28"/>
    </row>
    <row r="17" spans="2:10" ht="23.25" x14ac:dyDescent="0.35">
      <c r="B17" s="28">
        <v>3</v>
      </c>
      <c r="C17" s="292" t="s">
        <v>2221</v>
      </c>
      <c r="D17" s="292"/>
      <c r="E17" s="292"/>
      <c r="F17" s="292"/>
    </row>
    <row r="18" spans="2:10" ht="23.25" x14ac:dyDescent="0.35">
      <c r="B18" s="28"/>
      <c r="C18" s="181"/>
      <c r="D18" s="181"/>
      <c r="E18" s="181"/>
      <c r="F18" s="181"/>
    </row>
    <row r="19" spans="2:10" ht="23.25" x14ac:dyDescent="0.35">
      <c r="B19" s="28"/>
      <c r="C19" s="295" t="s">
        <v>1788</v>
      </c>
      <c r="D19" s="295"/>
      <c r="E19" s="295"/>
      <c r="F19" s="295"/>
    </row>
    <row r="20" spans="2:10" ht="23.25" x14ac:dyDescent="0.35">
      <c r="B20" s="28">
        <v>4</v>
      </c>
      <c r="C20" s="292" t="s">
        <v>2703</v>
      </c>
      <c r="D20" s="292"/>
      <c r="E20" s="292"/>
      <c r="F20" s="292"/>
    </row>
    <row r="21" spans="2:10" ht="23.25" x14ac:dyDescent="0.35">
      <c r="B21" s="28">
        <v>5</v>
      </c>
      <c r="C21" s="181" t="s">
        <v>2704</v>
      </c>
      <c r="D21" s="181"/>
      <c r="E21" s="181"/>
      <c r="F21" s="256"/>
      <c r="G21" s="256" t="s">
        <v>2729</v>
      </c>
      <c r="H21" s="256"/>
      <c r="I21" s="256"/>
    </row>
    <row r="22" spans="2:10" ht="23.25" x14ac:dyDescent="0.35">
      <c r="B22" s="28"/>
      <c r="C22" s="42"/>
      <c r="D22" s="42"/>
      <c r="E22" s="42"/>
      <c r="F22" s="42"/>
    </row>
    <row r="23" spans="2:10" ht="23.25" x14ac:dyDescent="0.35">
      <c r="B23" s="28"/>
      <c r="C23" s="295" t="s">
        <v>1787</v>
      </c>
      <c r="D23" s="295"/>
      <c r="E23" s="295"/>
      <c r="F23" s="295"/>
      <c r="J23" s="28"/>
    </row>
    <row r="24" spans="2:10" ht="23.25" x14ac:dyDescent="0.35">
      <c r="B24" s="28">
        <v>6</v>
      </c>
      <c r="C24" s="292" t="s">
        <v>2217</v>
      </c>
      <c r="D24" s="292"/>
      <c r="E24" s="292"/>
      <c r="F24" s="292"/>
      <c r="G24" s="179">
        <v>0.2</v>
      </c>
      <c r="H24" s="164" t="s">
        <v>2545</v>
      </c>
      <c r="J24" s="28"/>
    </row>
    <row r="25" spans="2:10" ht="23.25" x14ac:dyDescent="0.35">
      <c r="B25" s="28">
        <v>7</v>
      </c>
      <c r="C25" s="181" t="s">
        <v>2218</v>
      </c>
      <c r="D25" s="181"/>
      <c r="E25" s="181"/>
      <c r="F25" s="181"/>
      <c r="G25" s="256"/>
      <c r="H25" s="256"/>
      <c r="I25" s="256"/>
      <c r="J25" s="28"/>
    </row>
    <row r="26" spans="2:10" ht="23.25" x14ac:dyDescent="0.35">
      <c r="B26" s="28">
        <v>8</v>
      </c>
      <c r="C26" s="296" t="s">
        <v>2122</v>
      </c>
      <c r="D26" s="296"/>
      <c r="E26" s="296"/>
      <c r="F26" s="296"/>
      <c r="G26" s="256"/>
      <c r="H26" s="256"/>
      <c r="I26" s="256"/>
      <c r="J26" s="28"/>
    </row>
    <row r="27" spans="2:10" ht="23.25" x14ac:dyDescent="0.35">
      <c r="B27" s="28">
        <v>9</v>
      </c>
      <c r="C27" s="292" t="s">
        <v>2219</v>
      </c>
      <c r="D27" s="292"/>
      <c r="E27" s="292"/>
      <c r="F27" s="292"/>
      <c r="J27" s="28"/>
    </row>
    <row r="28" spans="2:10" ht="23.25" x14ac:dyDescent="0.35">
      <c r="B28" s="28">
        <v>10</v>
      </c>
      <c r="C28" s="181" t="s">
        <v>2542</v>
      </c>
      <c r="D28" s="181"/>
      <c r="E28" s="181"/>
      <c r="F28" s="181"/>
      <c r="J28" s="28"/>
    </row>
    <row r="29" spans="2:10" ht="23.25" x14ac:dyDescent="0.35">
      <c r="B29" s="28">
        <v>11</v>
      </c>
      <c r="C29" s="181" t="s">
        <v>2624</v>
      </c>
      <c r="D29" s="181"/>
      <c r="E29" s="181"/>
      <c r="F29" s="181"/>
      <c r="G29" s="293"/>
      <c r="H29" s="293"/>
      <c r="I29" s="293"/>
      <c r="J29" s="28"/>
    </row>
    <row r="30" spans="2:10" ht="23.25" x14ac:dyDescent="0.35">
      <c r="B30" s="28">
        <v>12</v>
      </c>
      <c r="C30" s="292" t="s">
        <v>2220</v>
      </c>
      <c r="D30" s="292"/>
      <c r="E30" s="292"/>
      <c r="F30" s="292"/>
      <c r="G30" s="180">
        <v>0.18</v>
      </c>
      <c r="H30" s="164" t="s">
        <v>2545</v>
      </c>
      <c r="J30" s="28"/>
    </row>
    <row r="31" spans="2:10" ht="23.25" x14ac:dyDescent="0.35">
      <c r="B31" s="28">
        <v>13</v>
      </c>
      <c r="C31" s="292" t="s">
        <v>2010</v>
      </c>
      <c r="D31" s="292"/>
      <c r="E31" s="292"/>
      <c r="F31" s="292"/>
      <c r="J31" s="28"/>
    </row>
    <row r="32" spans="2:10" ht="23.25" x14ac:dyDescent="0.35">
      <c r="B32" s="28">
        <v>14</v>
      </c>
      <c r="C32" s="292" t="s">
        <v>2036</v>
      </c>
      <c r="D32" s="292"/>
      <c r="E32" s="292"/>
      <c r="F32" s="292"/>
      <c r="J32" s="28"/>
    </row>
    <row r="33" spans="2:10" ht="23.25" x14ac:dyDescent="0.35">
      <c r="B33" s="28">
        <v>15</v>
      </c>
      <c r="C33" s="292" t="s">
        <v>1432</v>
      </c>
      <c r="D33" s="292"/>
      <c r="E33" s="292"/>
      <c r="F33" s="292"/>
      <c r="J33" s="28"/>
    </row>
    <row r="34" spans="2:10" ht="23.25" x14ac:dyDescent="0.35">
      <c r="B34" s="28">
        <v>16</v>
      </c>
      <c r="C34" s="196" t="s">
        <v>2406</v>
      </c>
      <c r="J34" s="28"/>
    </row>
    <row r="35" spans="2:10" ht="23.25" x14ac:dyDescent="0.35">
      <c r="B35" s="28">
        <v>17</v>
      </c>
      <c r="C35" s="292" t="s">
        <v>1799</v>
      </c>
      <c r="D35" s="292"/>
      <c r="E35" s="292"/>
      <c r="F35" s="292"/>
    </row>
    <row r="36" spans="2:10" ht="23.25" x14ac:dyDescent="0.35">
      <c r="B36" s="28">
        <v>18</v>
      </c>
      <c r="C36" s="181" t="s">
        <v>2471</v>
      </c>
      <c r="D36" s="181"/>
      <c r="E36" s="181"/>
      <c r="F36" s="181"/>
    </row>
    <row r="37" spans="2:10" ht="23.25" x14ac:dyDescent="0.35">
      <c r="B37" s="28">
        <v>19</v>
      </c>
      <c r="C37" s="196" t="s">
        <v>2265</v>
      </c>
    </row>
    <row r="38" spans="2:10" ht="23.25" x14ac:dyDescent="0.35">
      <c r="B38" s="28">
        <v>20</v>
      </c>
      <c r="C38" s="196" t="s">
        <v>2288</v>
      </c>
    </row>
    <row r="39" spans="2:10" ht="21.75" customHeight="1" x14ac:dyDescent="0.35">
      <c r="B39" s="28">
        <v>21</v>
      </c>
      <c r="C39" s="196" t="s">
        <v>2546</v>
      </c>
      <c r="D39" s="28"/>
    </row>
    <row r="40" spans="2:10" ht="23.25" x14ac:dyDescent="0.35">
      <c r="B40" s="28">
        <v>22</v>
      </c>
      <c r="C40" s="196" t="s">
        <v>2664</v>
      </c>
      <c r="G40" s="256"/>
      <c r="H40" s="256"/>
      <c r="I40" s="256"/>
    </row>
    <row r="41" spans="2:10" ht="23.25" x14ac:dyDescent="0.35">
      <c r="B41" s="28">
        <v>23</v>
      </c>
      <c r="C41" s="196" t="s">
        <v>2978</v>
      </c>
      <c r="H41" s="256"/>
      <c r="I41" s="256"/>
    </row>
    <row r="42" spans="2:10" ht="23.25" x14ac:dyDescent="0.35">
      <c r="B42" s="28">
        <v>24</v>
      </c>
      <c r="C42" s="196" t="s">
        <v>2996</v>
      </c>
      <c r="G42" s="180"/>
      <c r="I42" s="256"/>
      <c r="J42" s="256"/>
    </row>
    <row r="43" spans="2:10" ht="23.25" x14ac:dyDescent="0.35">
      <c r="B43" s="28">
        <v>25</v>
      </c>
      <c r="C43" s="196" t="s">
        <v>3022</v>
      </c>
      <c r="G43" s="180"/>
      <c r="H43" s="256" t="s">
        <v>2121</v>
      </c>
      <c r="I43" s="256"/>
      <c r="J43" s="256"/>
    </row>
    <row r="44" spans="2:10" ht="23.25" x14ac:dyDescent="0.35">
      <c r="B44" s="28"/>
      <c r="G44" s="180"/>
      <c r="H44" s="180"/>
      <c r="I44" s="180"/>
    </row>
    <row r="45" spans="2:10" ht="23.25" x14ac:dyDescent="0.35">
      <c r="C45" s="257" t="s">
        <v>2361</v>
      </c>
      <c r="D45" s="30"/>
      <c r="E45" s="30"/>
      <c r="F45" s="30"/>
      <c r="G45" s="256"/>
      <c r="H45" s="256"/>
      <c r="I45" s="256"/>
    </row>
    <row r="46" spans="2:10" ht="23.25" x14ac:dyDescent="0.35">
      <c r="B46" s="28">
        <v>23</v>
      </c>
      <c r="C46" s="196" t="s">
        <v>2362</v>
      </c>
      <c r="D46" s="28"/>
      <c r="G46" s="256"/>
      <c r="H46" s="256"/>
      <c r="I46" s="256"/>
    </row>
    <row r="47" spans="2:10" ht="23.25" x14ac:dyDescent="0.35">
      <c r="B47" s="28">
        <v>24</v>
      </c>
      <c r="C47" s="196" t="s">
        <v>2363</v>
      </c>
      <c r="D47" s="28"/>
    </row>
    <row r="48" spans="2:10" ht="23.25" x14ac:dyDescent="0.35">
      <c r="B48" s="28">
        <v>25</v>
      </c>
      <c r="C48" s="196" t="s">
        <v>2364</v>
      </c>
      <c r="D48" s="28"/>
    </row>
    <row r="51" spans="2:9" ht="23.25" x14ac:dyDescent="0.35">
      <c r="C51" s="295" t="s">
        <v>2731</v>
      </c>
      <c r="D51" s="295"/>
      <c r="E51" s="295"/>
      <c r="F51" s="295"/>
      <c r="G51" s="293" t="s">
        <v>2121</v>
      </c>
      <c r="H51" s="293"/>
      <c r="I51" s="293"/>
    </row>
    <row r="52" spans="2:9" ht="23.25" x14ac:dyDescent="0.35">
      <c r="B52" s="262">
        <v>26</v>
      </c>
      <c r="C52" s="196" t="s">
        <v>2732</v>
      </c>
    </row>
  </sheetData>
  <mergeCells count="17">
    <mergeCell ref="C31:F31"/>
    <mergeCell ref="C32:F32"/>
    <mergeCell ref="C33:F33"/>
    <mergeCell ref="G51:I51"/>
    <mergeCell ref="G29:I29"/>
    <mergeCell ref="C13:F13"/>
    <mergeCell ref="C15:F15"/>
    <mergeCell ref="C19:F19"/>
    <mergeCell ref="C20:F20"/>
    <mergeCell ref="C23:F23"/>
    <mergeCell ref="C24:F24"/>
    <mergeCell ref="C26:F26"/>
    <mergeCell ref="C17:F17"/>
    <mergeCell ref="C51:F51"/>
    <mergeCell ref="C35:F35"/>
    <mergeCell ref="C27:F27"/>
    <mergeCell ref="C30:F30"/>
  </mergeCells>
  <hyperlinks>
    <hyperlink ref="C24" location="'Столы производственные'!R1C1" display="1. Столы производственные" xr:uid="{00000000-0004-0000-0000-000000000000}"/>
    <hyperlink ref="C30" location="'Стеллажи кухонные'!A1" display="3. Стеллажи кухонные" xr:uid="{00000000-0004-0000-0000-000001000000}"/>
    <hyperlink ref="C31" location="'Полки настенные открытые'!A1" display="3. Полки настенные открытые" xr:uid="{00000000-0004-0000-0000-000002000000}"/>
    <hyperlink ref="C33" location="'Ванны моечные'!R1C1" display="4. Ванны моечные" xr:uid="{00000000-0004-0000-0000-000003000000}"/>
    <hyperlink ref="C15" location="'Плиты индукционные'!R1C1" display="5. Плиты индукционные" xr:uid="{00000000-0004-0000-0000-000004000000}"/>
    <hyperlink ref="C17" location="Подставки!R1C1" display="6. Подставки" xr:uid="{00000000-0004-0000-0000-000005000000}"/>
    <hyperlink ref="C20" location="'Линия раздачи'!A1" display="7. Линия раздачи" xr:uid="{00000000-0004-0000-0000-000006000000}"/>
    <hyperlink ref="C35" location="'Тележки-шпильки'!A1" display="8. Тележки-шпильки" xr:uid="{00000000-0004-0000-0000-000007000000}"/>
    <hyperlink ref="C27" location="'Столы-тумбы'!A1" display="2. Столы-тумбы" xr:uid="{00000000-0004-0000-0000-000008000000}"/>
    <hyperlink ref="C32" location="'Полки настенные закрытые'!A1" display="4. Полки настенные закрытые" xr:uid="{00000000-0004-0000-0000-000009000000}"/>
    <hyperlink ref="C15:F15" location="'Плиты индукция'!A1" display="Плиты индукционные" xr:uid="{00000000-0004-0000-0000-00000A000000}"/>
    <hyperlink ref="C20:F20" location="'Линии раздачи'!A1" display="Линия раздачи" xr:uid="{00000000-0004-0000-0000-00000B000000}"/>
    <hyperlink ref="C26:F26" location="'Столы кондитерские'!A1" display="Столы кондитерские" xr:uid="{00000000-0004-0000-0000-00000C000000}"/>
    <hyperlink ref="C25" location="'Столы, полипропилен'!A1" display="Столы, полипропилен" xr:uid="{CC1F0AFC-21CC-4A66-8375-8145AA39D9AD}"/>
    <hyperlink ref="C16" location="'Плиты чугун'!A1" display="Плиты с чугунными конфорками" xr:uid="{B30924B8-CCA3-4C45-A2E9-C395C3029770}"/>
    <hyperlink ref="C17:F17" location="Подставки!A1" display="Подставки для плит" xr:uid="{D77A6D7D-F729-42AA-A732-0B0A9AF9F4DF}"/>
    <hyperlink ref="C24:F24" location="'Столы, нержавейка'!A1" display="Столы, нержавеющая сталь" xr:uid="{CCA5822D-FC1A-4832-B5B9-19AE5333E1DA}"/>
    <hyperlink ref="C27:F27" location="'Столы-тумбы'!A1" display="Столы-тумбы" xr:uid="{C1ED0291-C693-4B07-9A46-D22E0CCE3A7E}"/>
    <hyperlink ref="C30:F30" location="'Стеллажи кухонные'!A1" display="Стеллажи кухонные" xr:uid="{F1460343-991E-4823-A0C4-96C2ACF0BC52}"/>
    <hyperlink ref="C31:F31" location="'Полки открытые'!A1" display="Полки настенные открытые" xr:uid="{C2D41880-BCBF-4620-82F7-00908E2A4BF0}"/>
    <hyperlink ref="C32:F32" location="'Полки закрытые'!A1" display="Полки настенные закрытые" xr:uid="{5216537C-22B2-478C-9425-7E0DDCF19789}"/>
    <hyperlink ref="C33:F33" location="'Ванны моечные'!A1" display="Ванны моечные" xr:uid="{B037A605-F283-4565-90F1-3A6250270650}"/>
    <hyperlink ref="C35:F35" location="'Тележки шпильки'!A1" display="Тележки-шпильки" xr:uid="{62AFD4D5-E493-4CD6-9C14-C5AA46229039}"/>
    <hyperlink ref="C37" location="Жироуловители!A1" display="Жироуловители" xr:uid="{8E6E4B64-A2DF-4D47-A86B-DA8B074AFC22}"/>
    <hyperlink ref="C38" location="'Рыба на льду'!A1" display="Стол-витрина для рыбы на льду" xr:uid="{99490AAB-23B7-4EF0-A252-B81CCF5A656A}"/>
    <hyperlink ref="C46" location="Стерилизаторы!A1" display="Стерилизаторы ножей" xr:uid="{85A48249-B409-4EF4-A5F1-4FEB1F3D9137}"/>
    <hyperlink ref="C47" location="Рециркуляторы!A1" display="Рециркуляторы" xr:uid="{374EFFAA-EA45-47B6-97EC-4A96C5BB639C}"/>
    <hyperlink ref="C48" location="Облучатели!A1" display="Облучатели" xr:uid="{E8F57D26-1D3D-40CD-B008-84032F234FF7}"/>
    <hyperlink ref="C34" location="'Ванны цельнотянутые'!A1" display="Ванны цельнотянутые" xr:uid="{D9E9FE3E-39F8-4684-B2BF-EE4AB5C743FE}"/>
    <hyperlink ref="C36" location="'Тележки сервировочные'!A1" display="Тележки сервировочные" xr:uid="{58FD7693-95C7-4527-AE49-845EAF219791}"/>
    <hyperlink ref="C28" location="'Столы, полка-решетка'!A1" display="Столы с полкой-решёткой" xr:uid="{81005CAF-81F3-45F7-B1F4-704A8D23F9F0}"/>
    <hyperlink ref="C39" location="Подтоварники!A1" display="Подтоварники" xr:uid="{619661E7-6351-49CF-B8BC-38EEFAF74E9D}"/>
    <hyperlink ref="C40" location="Шкафы!R1C1" display="Кухонные шкафы" xr:uid="{E276F520-6B61-4FA4-84C1-39CFB54169D7}"/>
    <hyperlink ref="C21" location="SHKOLNIK!R1C1" display="SHKOLNIK" xr:uid="{7D500531-C21A-4C1D-8065-50D5ED42C95E}"/>
    <hyperlink ref="C52" location="'Зонты Vent Start'!R1C1" display="Vent Start" xr:uid="{988FE7F2-BC3D-482F-A43F-D9F92DA4E4D9}"/>
    <hyperlink ref="C41" location="Колоды!A1" display="Колоды для рубки мяса" xr:uid="{2B4F93B6-7B07-4F0A-95B3-6D6F20763981}"/>
    <hyperlink ref="C42" location="'Подставки под пароконвектоматы'!A1" display="Подставки под пароконвектоматы" xr:uid="{F6573C98-AE08-4525-B1A0-B57EDABC68BC}"/>
    <hyperlink ref="C43" location="Рукомойники!A1" display="Рукомойники" xr:uid="{2F8835D3-466C-46A6-9F46-92105E145DC8}"/>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0:H87"/>
  <sheetViews>
    <sheetView zoomScale="70" zoomScaleNormal="70" workbookViewId="0">
      <selection activeCell="G14" sqref="G14"/>
    </sheetView>
  </sheetViews>
  <sheetFormatPr defaultColWidth="8.7109375" defaultRowHeight="15" x14ac:dyDescent="0.25"/>
  <cols>
    <col min="1" max="1" width="3.5703125" customWidth="1"/>
    <col min="2" max="2" width="36.28515625" style="8" customWidth="1"/>
    <col min="3" max="3" width="29" style="8" customWidth="1"/>
    <col min="4" max="4" width="21.28515625" style="8" customWidth="1"/>
    <col min="5" max="5" width="23.140625" style="8" customWidth="1"/>
    <col min="6" max="6" width="16.140625" style="8" customWidth="1"/>
    <col min="7" max="7" width="17.140625" customWidth="1"/>
    <col min="8" max="8" width="96" style="63" customWidth="1"/>
  </cols>
  <sheetData>
    <row r="10" spans="2:8" ht="21" x14ac:dyDescent="0.35">
      <c r="C10" s="298" t="s">
        <v>1856</v>
      </c>
      <c r="D10" s="298"/>
      <c r="E10" s="298"/>
      <c r="F10" s="298"/>
      <c r="G10" s="298"/>
    </row>
    <row r="12" spans="2:8" x14ac:dyDescent="0.25">
      <c r="E12" s="57"/>
      <c r="F12" s="45"/>
    </row>
    <row r="13" spans="2:8" ht="32.25" customHeight="1" x14ac:dyDescent="0.25">
      <c r="B13" s="76" t="s">
        <v>1264</v>
      </c>
      <c r="C13" s="76" t="s">
        <v>235</v>
      </c>
      <c r="D13" s="76" t="s">
        <v>4</v>
      </c>
      <c r="E13" s="76" t="s">
        <v>358</v>
      </c>
      <c r="F13" s="78" t="s">
        <v>1798</v>
      </c>
      <c r="G13" s="69" t="str">
        <f>CONCATENATE("Цена с учетом скидки ",Содержание!$D$12,"%")</f>
        <v>Цена с учетом скидки 0%</v>
      </c>
      <c r="H13" s="79" t="s">
        <v>675</v>
      </c>
    </row>
    <row r="14" spans="2:8" ht="75" x14ac:dyDescent="0.25">
      <c r="B14" s="20" t="s">
        <v>1857</v>
      </c>
      <c r="C14" s="4" t="s">
        <v>1858</v>
      </c>
      <c r="D14" s="4" t="s">
        <v>1859</v>
      </c>
      <c r="E14" s="4" t="s">
        <v>503</v>
      </c>
      <c r="F14" s="26">
        <v>38507.775000000001</v>
      </c>
      <c r="G14" s="58">
        <f>(1-Содержание!$D$12/100)*F14</f>
        <v>38507.775000000001</v>
      </c>
      <c r="H14" s="62" t="s">
        <v>1860</v>
      </c>
    </row>
    <row r="15" spans="2:8" ht="75" x14ac:dyDescent="0.25">
      <c r="B15" s="20" t="s">
        <v>1857</v>
      </c>
      <c r="C15" s="4" t="s">
        <v>1858</v>
      </c>
      <c r="D15" s="4" t="s">
        <v>1861</v>
      </c>
      <c r="E15" s="4" t="s">
        <v>504</v>
      </c>
      <c r="F15" s="26">
        <v>40875.032500000001</v>
      </c>
      <c r="G15" s="58">
        <f>(1-Содержание!$D$12/100)*F15</f>
        <v>40875.032500000001</v>
      </c>
      <c r="H15" s="62" t="s">
        <v>1862</v>
      </c>
    </row>
    <row r="16" spans="2:8" ht="75" x14ac:dyDescent="0.25">
      <c r="B16" s="20" t="s">
        <v>1857</v>
      </c>
      <c r="C16" s="4" t="s">
        <v>1858</v>
      </c>
      <c r="D16" s="4" t="s">
        <v>1863</v>
      </c>
      <c r="E16" s="4" t="s">
        <v>505</v>
      </c>
      <c r="F16" s="26">
        <v>40853.784166666657</v>
      </c>
      <c r="G16" s="58">
        <f>(1-Содержание!$D$12/100)*F16</f>
        <v>40853.784166666657</v>
      </c>
      <c r="H16" s="62" t="s">
        <v>1864</v>
      </c>
    </row>
    <row r="17" spans="2:8" ht="75" x14ac:dyDescent="0.25">
      <c r="B17" s="20" t="s">
        <v>1857</v>
      </c>
      <c r="C17" s="4" t="s">
        <v>1858</v>
      </c>
      <c r="D17" s="4" t="s">
        <v>1865</v>
      </c>
      <c r="E17" s="4" t="s">
        <v>506</v>
      </c>
      <c r="F17" s="26">
        <v>43321.488333333327</v>
      </c>
      <c r="G17" s="58">
        <f>(1-Содержание!$D$12/100)*F17</f>
        <v>43321.488333333327</v>
      </c>
      <c r="H17" s="62" t="s">
        <v>1866</v>
      </c>
    </row>
    <row r="18" spans="2:8" ht="75" x14ac:dyDescent="0.25">
      <c r="B18" s="20" t="s">
        <v>1857</v>
      </c>
      <c r="C18" s="4" t="s">
        <v>1858</v>
      </c>
      <c r="D18" s="4" t="s">
        <v>1867</v>
      </c>
      <c r="E18" s="4" t="s">
        <v>653</v>
      </c>
      <c r="F18" s="26">
        <v>47313.277499999997</v>
      </c>
      <c r="G18" s="58">
        <f>(1-Содержание!$D$12/100)*F18</f>
        <v>47313.277499999997</v>
      </c>
      <c r="H18" s="62" t="s">
        <v>1868</v>
      </c>
    </row>
    <row r="19" spans="2:8" ht="75" x14ac:dyDescent="0.25">
      <c r="B19" s="20" t="s">
        <v>1857</v>
      </c>
      <c r="C19" s="4" t="s">
        <v>1858</v>
      </c>
      <c r="D19" s="4" t="s">
        <v>1869</v>
      </c>
      <c r="E19" s="4" t="s">
        <v>654</v>
      </c>
      <c r="F19" s="26">
        <v>50125.784166666657</v>
      </c>
      <c r="G19" s="58">
        <f>(1-Содержание!$D$12/100)*F19</f>
        <v>50125.784166666657</v>
      </c>
      <c r="H19" s="62" t="s">
        <v>1870</v>
      </c>
    </row>
    <row r="20" spans="2:8" ht="75" x14ac:dyDescent="0.25">
      <c r="B20" s="20" t="s">
        <v>1857</v>
      </c>
      <c r="C20" s="4" t="s">
        <v>1858</v>
      </c>
      <c r="D20" s="4" t="s">
        <v>1871</v>
      </c>
      <c r="E20" s="4" t="s">
        <v>655</v>
      </c>
      <c r="F20" s="26">
        <v>49165.745833333327</v>
      </c>
      <c r="G20" s="58">
        <f>(1-Содержание!$D$12/100)*F20</f>
        <v>49165.745833333327</v>
      </c>
      <c r="H20" s="62" t="s">
        <v>1872</v>
      </c>
    </row>
    <row r="21" spans="2:8" ht="75" x14ac:dyDescent="0.25">
      <c r="B21" s="20" t="s">
        <v>1857</v>
      </c>
      <c r="C21" s="4" t="s">
        <v>1858</v>
      </c>
      <c r="D21" s="4" t="s">
        <v>1873</v>
      </c>
      <c r="E21" s="4" t="s">
        <v>656</v>
      </c>
      <c r="F21" s="26">
        <v>52187.838333333326</v>
      </c>
      <c r="G21" s="58">
        <f>(1-Содержание!$D$12/100)*F21</f>
        <v>52187.838333333326</v>
      </c>
      <c r="H21" s="62" t="s">
        <v>1874</v>
      </c>
    </row>
    <row r="22" spans="2:8" ht="75" x14ac:dyDescent="0.25">
      <c r="B22" s="20" t="s">
        <v>1857</v>
      </c>
      <c r="C22" s="4" t="s">
        <v>1858</v>
      </c>
      <c r="D22" s="4" t="s">
        <v>1875</v>
      </c>
      <c r="E22" s="4" t="s">
        <v>657</v>
      </c>
      <c r="F22" s="26">
        <v>51014.35083333333</v>
      </c>
      <c r="G22" s="58">
        <f>(1-Содержание!$D$12/100)*F22</f>
        <v>51014.35083333333</v>
      </c>
      <c r="H22" s="62" t="s">
        <v>1876</v>
      </c>
    </row>
    <row r="23" spans="2:8" ht="75" x14ac:dyDescent="0.25">
      <c r="B23" s="20" t="s">
        <v>1857</v>
      </c>
      <c r="C23" s="4" t="s">
        <v>1858</v>
      </c>
      <c r="D23" s="4" t="s">
        <v>1877</v>
      </c>
      <c r="E23" s="4" t="s">
        <v>658</v>
      </c>
      <c r="F23" s="26">
        <v>54249.892499999987</v>
      </c>
      <c r="G23" s="58">
        <f>(1-Содержание!$D$12/100)*F23</f>
        <v>54249.892499999987</v>
      </c>
      <c r="H23" s="62" t="s">
        <v>1878</v>
      </c>
    </row>
    <row r="24" spans="2:8" ht="75" x14ac:dyDescent="0.25">
      <c r="B24" s="20" t="s">
        <v>1857</v>
      </c>
      <c r="C24" s="4" t="s">
        <v>1858</v>
      </c>
      <c r="D24" s="4" t="s">
        <v>1879</v>
      </c>
      <c r="E24" s="4" t="s">
        <v>659</v>
      </c>
      <c r="F24" s="26">
        <v>53993.946666666663</v>
      </c>
      <c r="G24" s="58">
        <f>(1-Содержание!$D$12/100)*F24</f>
        <v>53993.946666666663</v>
      </c>
      <c r="H24" s="62" t="s">
        <v>1880</v>
      </c>
    </row>
    <row r="25" spans="2:8" ht="75" x14ac:dyDescent="0.25">
      <c r="B25" s="20" t="s">
        <v>1857</v>
      </c>
      <c r="C25" s="4" t="s">
        <v>1858</v>
      </c>
      <c r="D25" s="4" t="s">
        <v>1881</v>
      </c>
      <c r="E25" s="4" t="s">
        <v>660</v>
      </c>
      <c r="F25" s="26">
        <v>57243.97583333333</v>
      </c>
      <c r="G25" s="58">
        <f>(1-Содержание!$D$12/100)*F25</f>
        <v>57243.97583333333</v>
      </c>
      <c r="H25" s="62" t="s">
        <v>1882</v>
      </c>
    </row>
    <row r="26" spans="2:8" ht="75" x14ac:dyDescent="0.25">
      <c r="B26" s="20" t="s">
        <v>1857</v>
      </c>
      <c r="C26" s="4" t="s">
        <v>1858</v>
      </c>
      <c r="D26" s="4" t="s">
        <v>1883</v>
      </c>
      <c r="E26" s="4" t="s">
        <v>661</v>
      </c>
      <c r="F26" s="26">
        <v>56968.713333333326</v>
      </c>
      <c r="G26" s="58">
        <f>(1-Содержание!$D$12/100)*F26</f>
        <v>56968.713333333326</v>
      </c>
      <c r="H26" s="62" t="s">
        <v>1884</v>
      </c>
    </row>
    <row r="27" spans="2:8" ht="75" x14ac:dyDescent="0.25">
      <c r="B27" s="20" t="s">
        <v>1857</v>
      </c>
      <c r="C27" s="4" t="s">
        <v>1858</v>
      </c>
      <c r="D27" s="4" t="s">
        <v>1885</v>
      </c>
      <c r="E27" s="4" t="s">
        <v>662</v>
      </c>
      <c r="F27" s="26">
        <v>60239.025000000001</v>
      </c>
      <c r="G27" s="58">
        <f>(1-Содержание!$D$12/100)*F27</f>
        <v>60239.025000000001</v>
      </c>
      <c r="H27" s="62" t="s">
        <v>1880</v>
      </c>
    </row>
    <row r="28" spans="2:8" ht="75" x14ac:dyDescent="0.25">
      <c r="B28" s="20" t="s">
        <v>1857</v>
      </c>
      <c r="C28" s="4" t="s">
        <v>1858</v>
      </c>
      <c r="D28" s="4" t="s">
        <v>1886</v>
      </c>
      <c r="E28" s="4" t="s">
        <v>663</v>
      </c>
      <c r="F28" s="26">
        <v>58524.67083333333</v>
      </c>
      <c r="G28" s="58">
        <f>(1-Содержание!$D$12/100)*F28</f>
        <v>58524.67083333333</v>
      </c>
      <c r="H28" s="62" t="s">
        <v>1887</v>
      </c>
    </row>
    <row r="29" spans="2:8" ht="75" x14ac:dyDescent="0.25">
      <c r="B29" s="20" t="s">
        <v>1857</v>
      </c>
      <c r="C29" s="4" t="s">
        <v>1858</v>
      </c>
      <c r="D29" s="4" t="s">
        <v>1888</v>
      </c>
      <c r="E29" s="4" t="s">
        <v>664</v>
      </c>
      <c r="F29" s="26">
        <v>62383.174999999996</v>
      </c>
      <c r="G29" s="58">
        <f>(1-Содержание!$D$12/100)*F29</f>
        <v>62383.174999999996</v>
      </c>
      <c r="H29" s="62" t="s">
        <v>1889</v>
      </c>
    </row>
    <row r="30" spans="2:8" ht="75" x14ac:dyDescent="0.25">
      <c r="B30" s="20" t="s">
        <v>1857</v>
      </c>
      <c r="C30" s="4" t="s">
        <v>1858</v>
      </c>
      <c r="D30" s="4" t="s">
        <v>1890</v>
      </c>
      <c r="E30" s="4" t="s">
        <v>665</v>
      </c>
      <c r="F30" s="26">
        <v>65926.81749999999</v>
      </c>
      <c r="G30" s="58">
        <f>(1-Содержание!$D$12/100)*F30</f>
        <v>65926.81749999999</v>
      </c>
      <c r="H30" s="62" t="s">
        <v>1891</v>
      </c>
    </row>
    <row r="31" spans="2:8" ht="75" x14ac:dyDescent="0.25">
      <c r="B31" s="20" t="s">
        <v>1857</v>
      </c>
      <c r="C31" s="4" t="s">
        <v>1858</v>
      </c>
      <c r="D31" s="4" t="s">
        <v>1892</v>
      </c>
      <c r="E31" s="4" t="s">
        <v>666</v>
      </c>
      <c r="F31" s="26">
        <v>70339.709999999992</v>
      </c>
      <c r="G31" s="58">
        <f>(1-Содержание!$D$12/100)*F31</f>
        <v>70339.709999999992</v>
      </c>
      <c r="H31" s="62" t="s">
        <v>1893</v>
      </c>
    </row>
    <row r="32" spans="2:8" ht="75" x14ac:dyDescent="0.25">
      <c r="B32" s="20" t="s">
        <v>1857</v>
      </c>
      <c r="C32" s="4" t="s">
        <v>1858</v>
      </c>
      <c r="D32" s="4" t="s">
        <v>1894</v>
      </c>
      <c r="E32" s="4" t="s">
        <v>667</v>
      </c>
      <c r="F32" s="26">
        <v>68045.85583333332</v>
      </c>
      <c r="G32" s="58">
        <f>(1-Содержание!$D$12/100)*F32</f>
        <v>68045.85583333332</v>
      </c>
      <c r="H32" s="62" t="s">
        <v>1895</v>
      </c>
    </row>
    <row r="33" spans="2:8" ht="75" x14ac:dyDescent="0.25">
      <c r="B33" s="20" t="s">
        <v>1857</v>
      </c>
      <c r="C33" s="4" t="s">
        <v>1858</v>
      </c>
      <c r="D33" s="4" t="s">
        <v>1896</v>
      </c>
      <c r="E33" s="4" t="s">
        <v>668</v>
      </c>
      <c r="F33" s="26">
        <v>72597.828333333324</v>
      </c>
      <c r="G33" s="58">
        <f>(1-Содержание!$D$12/100)*F33</f>
        <v>72597.828333333324</v>
      </c>
      <c r="H33" s="62" t="s">
        <v>1897</v>
      </c>
    </row>
    <row r="34" spans="2:8" ht="75" x14ac:dyDescent="0.25">
      <c r="B34" s="20" t="s">
        <v>1857</v>
      </c>
      <c r="C34" s="4" t="s">
        <v>1858</v>
      </c>
      <c r="D34" s="4" t="s">
        <v>1898</v>
      </c>
      <c r="E34" s="4" t="s">
        <v>669</v>
      </c>
      <c r="F34" s="26">
        <v>70163.92833333333</v>
      </c>
      <c r="G34" s="58">
        <f>(1-Содержание!$D$12/100)*F34</f>
        <v>70163.92833333333</v>
      </c>
      <c r="H34" s="62" t="s">
        <v>1899</v>
      </c>
    </row>
    <row r="35" spans="2:8" ht="75" x14ac:dyDescent="0.25">
      <c r="B35" s="59" t="s">
        <v>1857</v>
      </c>
      <c r="C35" s="60" t="s">
        <v>1858</v>
      </c>
      <c r="D35" s="60" t="s">
        <v>1900</v>
      </c>
      <c r="E35" s="60" t="s">
        <v>670</v>
      </c>
      <c r="F35" s="61">
        <v>74851.117499999993</v>
      </c>
      <c r="G35" s="58">
        <f>(1-Содержание!$D$12/100)*F35</f>
        <v>74851.117499999993</v>
      </c>
      <c r="H35" s="62" t="s">
        <v>1901</v>
      </c>
    </row>
    <row r="36" spans="2:8" ht="75" x14ac:dyDescent="0.25">
      <c r="B36" s="20" t="s">
        <v>1902</v>
      </c>
      <c r="C36" s="4" t="s">
        <v>1903</v>
      </c>
      <c r="D36" s="4" t="s">
        <v>1904</v>
      </c>
      <c r="E36" s="4" t="s">
        <v>499</v>
      </c>
      <c r="F36" s="26">
        <v>31804.891666666663</v>
      </c>
      <c r="G36" s="58">
        <f>(1-Содержание!$D$12/100)*F36</f>
        <v>31804.891666666663</v>
      </c>
      <c r="H36" s="62" t="s">
        <v>1905</v>
      </c>
    </row>
    <row r="37" spans="2:8" ht="75" x14ac:dyDescent="0.25">
      <c r="B37" s="20" t="s">
        <v>1902</v>
      </c>
      <c r="C37" s="4" t="s">
        <v>1903</v>
      </c>
      <c r="D37" s="4" t="s">
        <v>1906</v>
      </c>
      <c r="E37" s="4" t="s">
        <v>500</v>
      </c>
      <c r="F37" s="26">
        <v>33740.421666666662</v>
      </c>
      <c r="G37" s="58">
        <f>(1-Содержание!$D$12/100)*F37</f>
        <v>33740.421666666662</v>
      </c>
      <c r="H37" s="62" t="s">
        <v>1907</v>
      </c>
    </row>
    <row r="38" spans="2:8" ht="75" x14ac:dyDescent="0.25">
      <c r="B38" s="20" t="s">
        <v>1902</v>
      </c>
      <c r="C38" s="4" t="s">
        <v>1903</v>
      </c>
      <c r="D38" s="4" t="s">
        <v>1908</v>
      </c>
      <c r="E38" s="4" t="s">
        <v>501</v>
      </c>
      <c r="F38" s="26">
        <v>34017.61583333333</v>
      </c>
      <c r="G38" s="58">
        <f>(1-Содержание!$D$12/100)*F38</f>
        <v>34017.61583333333</v>
      </c>
      <c r="H38" s="62" t="s">
        <v>1909</v>
      </c>
    </row>
    <row r="39" spans="2:8" ht="75" x14ac:dyDescent="0.25">
      <c r="B39" s="20" t="s">
        <v>1902</v>
      </c>
      <c r="C39" s="4" t="s">
        <v>1903</v>
      </c>
      <c r="D39" s="4" t="s">
        <v>1910</v>
      </c>
      <c r="E39" s="4" t="s">
        <v>502</v>
      </c>
      <c r="F39" s="26">
        <v>37142.086666666662</v>
      </c>
      <c r="G39" s="58">
        <f>(1-Содержание!$D$12/100)*F39</f>
        <v>37142.086666666662</v>
      </c>
      <c r="H39" s="62" t="s">
        <v>1911</v>
      </c>
    </row>
    <row r="40" spans="2:8" ht="75" x14ac:dyDescent="0.25">
      <c r="B40" s="20" t="s">
        <v>1902</v>
      </c>
      <c r="C40" s="4" t="s">
        <v>1903</v>
      </c>
      <c r="D40" s="4" t="s">
        <v>1912</v>
      </c>
      <c r="E40" s="4" t="s">
        <v>503</v>
      </c>
      <c r="F40" s="26">
        <v>36236.135000000002</v>
      </c>
      <c r="G40" s="58">
        <f>(1-Содержание!$D$12/100)*F40</f>
        <v>36236.135000000002</v>
      </c>
      <c r="H40" s="62" t="s">
        <v>1913</v>
      </c>
    </row>
    <row r="41" spans="2:8" ht="75" x14ac:dyDescent="0.25">
      <c r="B41" s="20" t="s">
        <v>1902</v>
      </c>
      <c r="C41" s="4" t="s">
        <v>1903</v>
      </c>
      <c r="D41" s="4" t="s">
        <v>1914</v>
      </c>
      <c r="E41" s="4" t="s">
        <v>504</v>
      </c>
      <c r="F41" s="26">
        <v>39577.918333333328</v>
      </c>
      <c r="G41" s="58">
        <f>(1-Содержание!$D$12/100)*F41</f>
        <v>39577.918333333328</v>
      </c>
      <c r="H41" s="62" t="s">
        <v>1915</v>
      </c>
    </row>
    <row r="42" spans="2:8" ht="75" x14ac:dyDescent="0.25">
      <c r="B42" s="20" t="s">
        <v>1902</v>
      </c>
      <c r="C42" s="4" t="s">
        <v>1903</v>
      </c>
      <c r="D42" s="4" t="s">
        <v>1916</v>
      </c>
      <c r="E42" s="4" t="s">
        <v>505</v>
      </c>
      <c r="F42" s="26">
        <v>38800.422500000001</v>
      </c>
      <c r="G42" s="58">
        <f>(1-Содержание!$D$12/100)*F42</f>
        <v>38800.422500000001</v>
      </c>
      <c r="H42" s="62" t="s">
        <v>1917</v>
      </c>
    </row>
    <row r="43" spans="2:8" ht="75" x14ac:dyDescent="0.25">
      <c r="B43" s="20" t="s">
        <v>1902</v>
      </c>
      <c r="C43" s="4" t="s">
        <v>1903</v>
      </c>
      <c r="D43" s="4" t="s">
        <v>1918</v>
      </c>
      <c r="E43" s="4" t="s">
        <v>506</v>
      </c>
      <c r="F43" s="26">
        <v>42369.176666666659</v>
      </c>
      <c r="G43" s="58">
        <f>(1-Содержание!$D$12/100)*F43</f>
        <v>42369.176666666659</v>
      </c>
      <c r="H43" s="62" t="s">
        <v>1919</v>
      </c>
    </row>
    <row r="44" spans="2:8" ht="75" x14ac:dyDescent="0.25">
      <c r="B44" s="20" t="s">
        <v>1902</v>
      </c>
      <c r="C44" s="4" t="s">
        <v>1903</v>
      </c>
      <c r="D44" s="4" t="s">
        <v>1920</v>
      </c>
      <c r="E44" s="4" t="s">
        <v>653</v>
      </c>
      <c r="F44" s="26">
        <v>41360.846666666657</v>
      </c>
      <c r="G44" s="58">
        <f>(1-Содержание!$D$12/100)*F44</f>
        <v>41360.846666666657</v>
      </c>
      <c r="H44" s="62" t="s">
        <v>1921</v>
      </c>
    </row>
    <row r="45" spans="2:8" ht="75" x14ac:dyDescent="0.25">
      <c r="B45" s="20" t="s">
        <v>1902</v>
      </c>
      <c r="C45" s="4" t="s">
        <v>1903</v>
      </c>
      <c r="D45" s="4" t="s">
        <v>1922</v>
      </c>
      <c r="E45" s="4" t="s">
        <v>654</v>
      </c>
      <c r="F45" s="26">
        <v>45155.605833333328</v>
      </c>
      <c r="G45" s="58">
        <f>(1-Содержание!$D$12/100)*F45</f>
        <v>45155.605833333328</v>
      </c>
      <c r="H45" s="62" t="s">
        <v>1923</v>
      </c>
    </row>
    <row r="46" spans="2:8" ht="75" x14ac:dyDescent="0.25">
      <c r="B46" s="20" t="s">
        <v>1902</v>
      </c>
      <c r="C46" s="4" t="s">
        <v>1903</v>
      </c>
      <c r="D46" s="4" t="s">
        <v>1924</v>
      </c>
      <c r="E46" s="4" t="s">
        <v>655</v>
      </c>
      <c r="F46" s="26">
        <v>43581.297500000001</v>
      </c>
      <c r="G46" s="58">
        <f>(1-Содержание!$D$12/100)*F46</f>
        <v>43581.297500000001</v>
      </c>
      <c r="H46" s="62" t="s">
        <v>1925</v>
      </c>
    </row>
    <row r="47" spans="2:8" ht="75" x14ac:dyDescent="0.25">
      <c r="B47" s="20" t="s">
        <v>1902</v>
      </c>
      <c r="C47" s="4" t="s">
        <v>1903</v>
      </c>
      <c r="D47" s="4" t="s">
        <v>1926</v>
      </c>
      <c r="E47" s="4" t="s">
        <v>656</v>
      </c>
      <c r="F47" s="26">
        <v>47712.166666666657</v>
      </c>
      <c r="G47" s="58">
        <f>(1-Содержание!$D$12/100)*F47</f>
        <v>47712.166666666657</v>
      </c>
      <c r="H47" s="62" t="s">
        <v>1927</v>
      </c>
    </row>
    <row r="48" spans="2:8" ht="75" x14ac:dyDescent="0.25">
      <c r="B48" s="20" t="s">
        <v>1902</v>
      </c>
      <c r="C48" s="4" t="s">
        <v>1903</v>
      </c>
      <c r="D48" s="4" t="s">
        <v>1928</v>
      </c>
      <c r="E48" s="4" t="s">
        <v>657</v>
      </c>
      <c r="F48" s="26">
        <v>45797.885000000002</v>
      </c>
      <c r="G48" s="58">
        <f>(1-Содержание!$D$12/100)*F48</f>
        <v>45797.885000000002</v>
      </c>
      <c r="H48" s="62" t="s">
        <v>1929</v>
      </c>
    </row>
    <row r="49" spans="2:8" ht="75" x14ac:dyDescent="0.25">
      <c r="B49" s="20" t="s">
        <v>1902</v>
      </c>
      <c r="C49" s="4" t="s">
        <v>1903</v>
      </c>
      <c r="D49" s="4" t="s">
        <v>1930</v>
      </c>
      <c r="E49" s="4" t="s">
        <v>658</v>
      </c>
      <c r="F49" s="26">
        <v>50263.898333333324</v>
      </c>
      <c r="G49" s="58">
        <f>(1-Содержание!$D$12/100)*F49</f>
        <v>50263.898333333324</v>
      </c>
      <c r="H49" s="62" t="s">
        <v>1931</v>
      </c>
    </row>
    <row r="50" spans="2:8" ht="75" x14ac:dyDescent="0.25">
      <c r="B50" s="20" t="s">
        <v>1902</v>
      </c>
      <c r="C50" s="4" t="s">
        <v>1903</v>
      </c>
      <c r="D50" s="4" t="s">
        <v>1932</v>
      </c>
      <c r="E50" s="4" t="s">
        <v>659</v>
      </c>
      <c r="F50" s="26">
        <v>48368.933333333327</v>
      </c>
      <c r="G50" s="58">
        <f>(1-Содержание!$D$12/100)*F50</f>
        <v>48368.933333333327</v>
      </c>
      <c r="H50" s="62" t="s">
        <v>1933</v>
      </c>
    </row>
    <row r="51" spans="2:8" ht="75" x14ac:dyDescent="0.25">
      <c r="B51" s="20" t="s">
        <v>1902</v>
      </c>
      <c r="C51" s="4" t="s">
        <v>1903</v>
      </c>
      <c r="D51" s="4" t="s">
        <v>1934</v>
      </c>
      <c r="E51" s="4" t="s">
        <v>660</v>
      </c>
      <c r="F51" s="26">
        <v>52701.66166666666</v>
      </c>
      <c r="G51" s="58">
        <f>(1-Содержание!$D$12/100)*F51</f>
        <v>52701.66166666666</v>
      </c>
      <c r="H51" s="62" t="s">
        <v>1935</v>
      </c>
    </row>
    <row r="52" spans="2:8" ht="75" x14ac:dyDescent="0.25">
      <c r="B52" s="20" t="s">
        <v>1902</v>
      </c>
      <c r="C52" s="4" t="s">
        <v>1903</v>
      </c>
      <c r="D52" s="4" t="s">
        <v>1936</v>
      </c>
      <c r="E52" s="4" t="s">
        <v>661</v>
      </c>
      <c r="F52" s="26">
        <v>50939.981666666659</v>
      </c>
      <c r="G52" s="58">
        <f>(1-Содержание!$D$12/100)*F52</f>
        <v>50939.981666666659</v>
      </c>
      <c r="H52" s="62" t="s">
        <v>1937</v>
      </c>
    </row>
    <row r="53" spans="2:8" ht="75" x14ac:dyDescent="0.25">
      <c r="B53" s="20" t="s">
        <v>1902</v>
      </c>
      <c r="C53" s="4" t="s">
        <v>1903</v>
      </c>
      <c r="D53" s="4" t="s">
        <v>1938</v>
      </c>
      <c r="E53" s="4" t="s">
        <v>662</v>
      </c>
      <c r="F53" s="26">
        <v>55137.493333333332</v>
      </c>
      <c r="G53" s="58">
        <f>(1-Содержание!$D$12/100)*F53</f>
        <v>55137.493333333332</v>
      </c>
      <c r="H53" s="62" t="s">
        <v>1939</v>
      </c>
    </row>
    <row r="54" spans="2:8" ht="75" x14ac:dyDescent="0.25">
      <c r="B54" s="20" t="s">
        <v>1902</v>
      </c>
      <c r="C54" s="4" t="s">
        <v>1903</v>
      </c>
      <c r="D54" s="4" t="s">
        <v>1940</v>
      </c>
      <c r="E54" s="4" t="s">
        <v>663</v>
      </c>
      <c r="F54" s="26">
        <v>52725.807499999995</v>
      </c>
      <c r="G54" s="58">
        <f>(1-Содержание!$D$12/100)*F54</f>
        <v>52725.807499999995</v>
      </c>
      <c r="H54" s="62" t="s">
        <v>1941</v>
      </c>
    </row>
    <row r="55" spans="2:8" ht="75" x14ac:dyDescent="0.25">
      <c r="B55" s="20" t="s">
        <v>1902</v>
      </c>
      <c r="C55" s="4" t="s">
        <v>1903</v>
      </c>
      <c r="D55" s="4" t="s">
        <v>1942</v>
      </c>
      <c r="E55" s="4" t="s">
        <v>664</v>
      </c>
      <c r="F55" s="26">
        <v>58763.231666666659</v>
      </c>
      <c r="G55" s="58">
        <f>(1-Содержание!$D$12/100)*F55</f>
        <v>58763.231666666659</v>
      </c>
      <c r="H55" s="62" t="s">
        <v>1943</v>
      </c>
    </row>
    <row r="56" spans="2:8" ht="75" x14ac:dyDescent="0.25">
      <c r="B56" s="20" t="s">
        <v>1902</v>
      </c>
      <c r="C56" s="4" t="s">
        <v>1903</v>
      </c>
      <c r="D56" s="4" t="s">
        <v>1944</v>
      </c>
      <c r="E56" s="4" t="s">
        <v>665</v>
      </c>
      <c r="F56" s="26">
        <v>59738.723333333321</v>
      </c>
      <c r="G56" s="58">
        <f>(1-Содержание!$D$12/100)*F56</f>
        <v>59738.723333333321</v>
      </c>
      <c r="H56" s="62" t="s">
        <v>1945</v>
      </c>
    </row>
    <row r="57" spans="2:8" ht="75" x14ac:dyDescent="0.25">
      <c r="B57" s="20" t="s">
        <v>1902</v>
      </c>
      <c r="C57" s="4" t="s">
        <v>1903</v>
      </c>
      <c r="D57" s="4" t="s">
        <v>1946</v>
      </c>
      <c r="E57" s="4" t="s">
        <v>666</v>
      </c>
      <c r="F57" s="26">
        <v>68106.703333333324</v>
      </c>
      <c r="G57" s="58">
        <f>(1-Содержание!$D$12/100)*F57</f>
        <v>68106.703333333324</v>
      </c>
      <c r="H57" s="62" t="s">
        <v>1947</v>
      </c>
    </row>
    <row r="58" spans="2:8" ht="75" x14ac:dyDescent="0.25">
      <c r="B58" s="20" t="s">
        <v>1902</v>
      </c>
      <c r="C58" s="4" t="s">
        <v>1903</v>
      </c>
      <c r="D58" s="4" t="s">
        <v>1948</v>
      </c>
      <c r="E58" s="4" t="s">
        <v>667</v>
      </c>
      <c r="F58" s="26">
        <v>62389.935833333322</v>
      </c>
      <c r="G58" s="58">
        <f>(1-Содержание!$D$12/100)*F58</f>
        <v>62389.935833333322</v>
      </c>
      <c r="H58" s="62" t="s">
        <v>1949</v>
      </c>
    </row>
    <row r="59" spans="2:8" ht="75" x14ac:dyDescent="0.25">
      <c r="B59" s="20" t="s">
        <v>1902</v>
      </c>
      <c r="C59" s="4" t="s">
        <v>1903</v>
      </c>
      <c r="D59" s="4" t="s">
        <v>1950</v>
      </c>
      <c r="E59" s="4" t="s">
        <v>668</v>
      </c>
      <c r="F59" s="26">
        <v>69657.831666666665</v>
      </c>
      <c r="G59" s="58">
        <f>(1-Содержание!$D$12/100)*F59</f>
        <v>69657.831666666665</v>
      </c>
      <c r="H59" s="62" t="s">
        <v>1951</v>
      </c>
    </row>
    <row r="60" spans="2:8" ht="75" x14ac:dyDescent="0.25">
      <c r="B60" s="20" t="s">
        <v>1902</v>
      </c>
      <c r="C60" s="4" t="s">
        <v>1903</v>
      </c>
      <c r="D60" s="4" t="s">
        <v>1952</v>
      </c>
      <c r="E60" s="4" t="s">
        <v>669</v>
      </c>
      <c r="F60" s="26">
        <v>65727.855833333335</v>
      </c>
      <c r="G60" s="58">
        <f>(1-Содержание!$D$12/100)*F60</f>
        <v>65727.855833333335</v>
      </c>
      <c r="H60" s="62" t="s">
        <v>1953</v>
      </c>
    </row>
    <row r="61" spans="2:8" ht="75" x14ac:dyDescent="0.25">
      <c r="B61" s="20" t="s">
        <v>1902</v>
      </c>
      <c r="C61" s="4" t="s">
        <v>1903</v>
      </c>
      <c r="D61" s="4" t="s">
        <v>1954</v>
      </c>
      <c r="E61" s="4" t="s">
        <v>670</v>
      </c>
      <c r="F61" s="26">
        <v>71200.267500000002</v>
      </c>
      <c r="G61" s="58">
        <f>(1-Содержание!$D$12/100)*F61</f>
        <v>71200.267500000002</v>
      </c>
      <c r="H61" s="62" t="s">
        <v>1955</v>
      </c>
    </row>
    <row r="62" spans="2:8" ht="75" x14ac:dyDescent="0.25">
      <c r="B62" s="20" t="s">
        <v>1956</v>
      </c>
      <c r="C62" s="4" t="s">
        <v>1957</v>
      </c>
      <c r="D62" s="4" t="s">
        <v>1958</v>
      </c>
      <c r="E62" s="4" t="s">
        <v>499</v>
      </c>
      <c r="F62" s="26">
        <v>26718.813333333328</v>
      </c>
      <c r="G62" s="58">
        <f>(1-Содержание!$D$12/100)*F62</f>
        <v>26718.813333333328</v>
      </c>
      <c r="H62" s="62" t="s">
        <v>1959</v>
      </c>
    </row>
    <row r="63" spans="2:8" ht="75" x14ac:dyDescent="0.25">
      <c r="B63" s="20" t="s">
        <v>1956</v>
      </c>
      <c r="C63" s="4" t="s">
        <v>1957</v>
      </c>
      <c r="D63" s="4" t="s">
        <v>1960</v>
      </c>
      <c r="E63" s="4" t="s">
        <v>500</v>
      </c>
      <c r="F63" s="26">
        <v>29832.66</v>
      </c>
      <c r="G63" s="58">
        <f>(1-Содержание!$D$12/100)*F63</f>
        <v>29832.66</v>
      </c>
      <c r="H63" s="62" t="s">
        <v>1961</v>
      </c>
    </row>
    <row r="64" spans="2:8" ht="75" x14ac:dyDescent="0.25">
      <c r="B64" s="20" t="s">
        <v>1956</v>
      </c>
      <c r="C64" s="4" t="s">
        <v>1957</v>
      </c>
      <c r="D64" s="4" t="s">
        <v>1962</v>
      </c>
      <c r="E64" s="4" t="s">
        <v>501</v>
      </c>
      <c r="F64" s="26">
        <v>27429.666666666664</v>
      </c>
      <c r="G64" s="58">
        <f>(1-Содержание!$D$12/100)*F64</f>
        <v>27429.666666666664</v>
      </c>
      <c r="H64" s="62" t="s">
        <v>1963</v>
      </c>
    </row>
    <row r="65" spans="2:8" ht="75" x14ac:dyDescent="0.25">
      <c r="B65" s="20" t="s">
        <v>1956</v>
      </c>
      <c r="C65" s="4" t="s">
        <v>1957</v>
      </c>
      <c r="D65" s="4" t="s">
        <v>1964</v>
      </c>
      <c r="E65" s="4" t="s">
        <v>502</v>
      </c>
      <c r="F65" s="26">
        <v>30543.513333333329</v>
      </c>
      <c r="G65" s="58">
        <f>(1-Содержание!$D$12/100)*F65</f>
        <v>30543.513333333329</v>
      </c>
      <c r="H65" s="62" t="s">
        <v>1965</v>
      </c>
    </row>
    <row r="66" spans="2:8" ht="75" x14ac:dyDescent="0.25">
      <c r="B66" s="20" t="s">
        <v>1956</v>
      </c>
      <c r="C66" s="4" t="s">
        <v>1957</v>
      </c>
      <c r="D66" s="4" t="s">
        <v>1966</v>
      </c>
      <c r="E66" s="4" t="s">
        <v>503</v>
      </c>
      <c r="F66" s="26">
        <v>28138.58833333333</v>
      </c>
      <c r="G66" s="58">
        <f>(1-Содержание!$D$12/100)*F66</f>
        <v>28138.58833333333</v>
      </c>
      <c r="H66" s="62" t="s">
        <v>1967</v>
      </c>
    </row>
    <row r="67" spans="2:8" ht="75" x14ac:dyDescent="0.25">
      <c r="B67" s="20" t="s">
        <v>1956</v>
      </c>
      <c r="C67" s="4" t="s">
        <v>1957</v>
      </c>
      <c r="D67" s="4" t="s">
        <v>1968</v>
      </c>
      <c r="E67" s="4" t="s">
        <v>504</v>
      </c>
      <c r="F67" s="26">
        <v>31254.366666666665</v>
      </c>
      <c r="G67" s="58">
        <f>(1-Содержание!$D$12/100)*F67</f>
        <v>31254.366666666665</v>
      </c>
      <c r="H67" s="62" t="s">
        <v>1969</v>
      </c>
    </row>
    <row r="68" spans="2:8" ht="75" x14ac:dyDescent="0.25">
      <c r="B68" s="20" t="s">
        <v>1956</v>
      </c>
      <c r="C68" s="4" t="s">
        <v>1957</v>
      </c>
      <c r="D68" s="4" t="s">
        <v>1970</v>
      </c>
      <c r="E68" s="4" t="s">
        <v>505</v>
      </c>
      <c r="F68" s="26">
        <v>28851.373333333329</v>
      </c>
      <c r="G68" s="58">
        <f>(1-Содержание!$D$12/100)*F68</f>
        <v>28851.373333333329</v>
      </c>
      <c r="H68" s="62" t="s">
        <v>1971</v>
      </c>
    </row>
    <row r="69" spans="2:8" ht="75" x14ac:dyDescent="0.25">
      <c r="B69" s="20" t="s">
        <v>1956</v>
      </c>
      <c r="C69" s="4" t="s">
        <v>1957</v>
      </c>
      <c r="D69" s="4" t="s">
        <v>1972</v>
      </c>
      <c r="E69" s="4" t="s">
        <v>506</v>
      </c>
      <c r="F69" s="26">
        <v>31961.356666666663</v>
      </c>
      <c r="G69" s="58">
        <f>(1-Содержание!$D$12/100)*F69</f>
        <v>31961.356666666663</v>
      </c>
      <c r="H69" s="62" t="s">
        <v>1973</v>
      </c>
    </row>
    <row r="70" spans="2:8" ht="75" x14ac:dyDescent="0.25">
      <c r="B70" s="20" t="s">
        <v>1956</v>
      </c>
      <c r="C70" s="4" t="s">
        <v>1957</v>
      </c>
      <c r="D70" s="4" t="s">
        <v>1974</v>
      </c>
      <c r="E70" s="4" t="s">
        <v>653</v>
      </c>
      <c r="F70" s="26">
        <v>32251.106666666663</v>
      </c>
      <c r="G70" s="58">
        <f>(1-Содержание!$D$12/100)*F70</f>
        <v>32251.106666666663</v>
      </c>
      <c r="H70" s="62" t="s">
        <v>1975</v>
      </c>
    </row>
    <row r="71" spans="2:8" ht="75" x14ac:dyDescent="0.25">
      <c r="B71" s="20" t="s">
        <v>1956</v>
      </c>
      <c r="C71" s="4" t="s">
        <v>1957</v>
      </c>
      <c r="D71" s="4" t="s">
        <v>1976</v>
      </c>
      <c r="E71" s="4" t="s">
        <v>654</v>
      </c>
      <c r="F71" s="26">
        <v>35636.352500000001</v>
      </c>
      <c r="G71" s="58">
        <f>(1-Содержание!$D$12/100)*F71</f>
        <v>35636.352500000001</v>
      </c>
      <c r="H71" s="62" t="s">
        <v>1977</v>
      </c>
    </row>
    <row r="72" spans="2:8" ht="75" x14ac:dyDescent="0.25">
      <c r="B72" s="20" t="s">
        <v>1956</v>
      </c>
      <c r="C72" s="4" t="s">
        <v>1957</v>
      </c>
      <c r="D72" s="4" t="s">
        <v>1978</v>
      </c>
      <c r="E72" s="4" t="s">
        <v>655</v>
      </c>
      <c r="F72" s="26">
        <v>34898.455833333326</v>
      </c>
      <c r="G72" s="58">
        <f>(1-Содержание!$D$12/100)*F72</f>
        <v>34898.455833333326</v>
      </c>
      <c r="H72" s="62" t="s">
        <v>1979</v>
      </c>
    </row>
    <row r="73" spans="2:8" ht="75" x14ac:dyDescent="0.25">
      <c r="B73" s="20" t="s">
        <v>1956</v>
      </c>
      <c r="C73" s="4" t="s">
        <v>1957</v>
      </c>
      <c r="D73" s="4" t="s">
        <v>1980</v>
      </c>
      <c r="E73" s="4" t="s">
        <v>656</v>
      </c>
      <c r="F73" s="26">
        <v>38566.690833333327</v>
      </c>
      <c r="G73" s="58">
        <f>(1-Содержание!$D$12/100)*F73</f>
        <v>38566.690833333327</v>
      </c>
      <c r="H73" s="62" t="s">
        <v>1981</v>
      </c>
    </row>
    <row r="74" spans="2:8" ht="75" x14ac:dyDescent="0.25">
      <c r="B74" s="20" t="s">
        <v>1956</v>
      </c>
      <c r="C74" s="4" t="s">
        <v>1957</v>
      </c>
      <c r="D74" s="4" t="s">
        <v>1982</v>
      </c>
      <c r="E74" s="4" t="s">
        <v>657</v>
      </c>
      <c r="F74" s="26">
        <v>37546.770833333328</v>
      </c>
      <c r="G74" s="58">
        <f>(1-Содержание!$D$12/100)*F74</f>
        <v>37546.770833333328</v>
      </c>
      <c r="H74" s="62" t="s">
        <v>1983</v>
      </c>
    </row>
    <row r="75" spans="2:8" ht="75" x14ac:dyDescent="0.25">
      <c r="B75" s="20" t="s">
        <v>1956</v>
      </c>
      <c r="C75" s="4" t="s">
        <v>1957</v>
      </c>
      <c r="D75" s="4" t="s">
        <v>1984</v>
      </c>
      <c r="E75" s="4" t="s">
        <v>658</v>
      </c>
      <c r="F75" s="26">
        <v>41500.892499999987</v>
      </c>
      <c r="G75" s="58">
        <f>(1-Содержание!$D$12/100)*F75</f>
        <v>41500.892499999987</v>
      </c>
      <c r="H75" s="62" t="s">
        <v>1985</v>
      </c>
    </row>
    <row r="76" spans="2:8" ht="75" x14ac:dyDescent="0.25">
      <c r="B76" s="20" t="s">
        <v>1956</v>
      </c>
      <c r="C76" s="4" t="s">
        <v>1957</v>
      </c>
      <c r="D76" s="4" t="s">
        <v>1986</v>
      </c>
      <c r="E76" s="4" t="s">
        <v>659</v>
      </c>
      <c r="F76" s="26">
        <v>39660.014166666668</v>
      </c>
      <c r="G76" s="58">
        <f>(1-Содержание!$D$12/100)*F76</f>
        <v>39660.014166666668</v>
      </c>
      <c r="H76" s="62" t="s">
        <v>1987</v>
      </c>
    </row>
    <row r="77" spans="2:8" ht="75" x14ac:dyDescent="0.25">
      <c r="B77" s="20" t="s">
        <v>1956</v>
      </c>
      <c r="C77" s="4" t="s">
        <v>1957</v>
      </c>
      <c r="D77" s="4" t="s">
        <v>1988</v>
      </c>
      <c r="E77" s="4" t="s">
        <v>660</v>
      </c>
      <c r="F77" s="26">
        <v>43626.691666666658</v>
      </c>
      <c r="G77" s="58">
        <f>(1-Содержание!$D$12/100)*F77</f>
        <v>43626.691666666658</v>
      </c>
      <c r="H77" s="62" t="s">
        <v>1989</v>
      </c>
    </row>
    <row r="78" spans="2:8" ht="75" x14ac:dyDescent="0.25">
      <c r="B78" s="20" t="s">
        <v>1956</v>
      </c>
      <c r="C78" s="4" t="s">
        <v>1957</v>
      </c>
      <c r="D78" s="4" t="s">
        <v>1990</v>
      </c>
      <c r="E78" s="4" t="s">
        <v>661</v>
      </c>
      <c r="F78" s="26">
        <v>41770.36</v>
      </c>
      <c r="G78" s="58">
        <f>(1-Содержание!$D$12/100)*F78</f>
        <v>41770.36</v>
      </c>
      <c r="H78" s="62" t="s">
        <v>1991</v>
      </c>
    </row>
    <row r="79" spans="2:8" ht="75" x14ac:dyDescent="0.25">
      <c r="B79" s="20" t="s">
        <v>1956</v>
      </c>
      <c r="C79" s="4" t="s">
        <v>1957</v>
      </c>
      <c r="D79" s="4" t="s">
        <v>1992</v>
      </c>
      <c r="E79" s="4" t="s">
        <v>662</v>
      </c>
      <c r="F79" s="26">
        <v>45753.456666666665</v>
      </c>
      <c r="G79" s="58">
        <f>(1-Содержание!$D$12/100)*F79</f>
        <v>45753.456666666665</v>
      </c>
      <c r="H79" s="62" t="s">
        <v>1993</v>
      </c>
    </row>
    <row r="80" spans="2:8" ht="75" x14ac:dyDescent="0.25">
      <c r="B80" s="20" t="s">
        <v>1956</v>
      </c>
      <c r="C80" s="4" t="s">
        <v>1957</v>
      </c>
      <c r="D80" s="4" t="s">
        <v>1994</v>
      </c>
      <c r="E80" s="4" t="s">
        <v>663</v>
      </c>
      <c r="F80" s="26">
        <v>42322.816666666658</v>
      </c>
      <c r="G80" s="58">
        <f>(1-Содержание!$D$12/100)*F80</f>
        <v>42322.816666666658</v>
      </c>
      <c r="H80" s="62" t="s">
        <v>1995</v>
      </c>
    </row>
    <row r="81" spans="2:8" ht="75" x14ac:dyDescent="0.25">
      <c r="B81" s="20" t="s">
        <v>1956</v>
      </c>
      <c r="C81" s="4" t="s">
        <v>1957</v>
      </c>
      <c r="D81" s="4" t="s">
        <v>1996</v>
      </c>
      <c r="E81" s="4" t="s">
        <v>664</v>
      </c>
      <c r="F81" s="26">
        <v>48535.056666666656</v>
      </c>
      <c r="G81" s="58">
        <f>(1-Содержание!$D$12/100)*F81</f>
        <v>48535.056666666656</v>
      </c>
      <c r="H81" s="62" t="s">
        <v>1997</v>
      </c>
    </row>
    <row r="82" spans="2:8" ht="75" x14ac:dyDescent="0.25">
      <c r="B82" s="20" t="s">
        <v>1956</v>
      </c>
      <c r="C82" s="4" t="s">
        <v>1957</v>
      </c>
      <c r="D82" s="4" t="s">
        <v>1998</v>
      </c>
      <c r="E82" s="4" t="s">
        <v>665</v>
      </c>
      <c r="F82" s="26">
        <v>47815.510833333319</v>
      </c>
      <c r="G82" s="58">
        <f>(1-Содержание!$D$12/100)*F82</f>
        <v>47815.510833333319</v>
      </c>
      <c r="H82" s="62" t="s">
        <v>1999</v>
      </c>
    </row>
    <row r="83" spans="2:8" ht="75" x14ac:dyDescent="0.25">
      <c r="B83" s="20" t="s">
        <v>1956</v>
      </c>
      <c r="C83" s="4" t="s">
        <v>1957</v>
      </c>
      <c r="D83" s="4" t="s">
        <v>2000</v>
      </c>
      <c r="E83" s="4" t="s">
        <v>666</v>
      </c>
      <c r="F83" s="26">
        <v>57093.305833333332</v>
      </c>
      <c r="G83" s="58">
        <f>(1-Содержание!$D$12/100)*F83</f>
        <v>57093.305833333332</v>
      </c>
      <c r="H83" s="62" t="s">
        <v>2001</v>
      </c>
    </row>
    <row r="84" spans="2:8" ht="75" x14ac:dyDescent="0.25">
      <c r="B84" s="20" t="s">
        <v>1956</v>
      </c>
      <c r="C84" s="4" t="s">
        <v>1957</v>
      </c>
      <c r="D84" s="4" t="s">
        <v>2002</v>
      </c>
      <c r="E84" s="4" t="s">
        <v>667</v>
      </c>
      <c r="F84" s="26">
        <v>50252.308333333327</v>
      </c>
      <c r="G84" s="58">
        <f>(1-Содержание!$D$12/100)*F84</f>
        <v>50252.308333333327</v>
      </c>
      <c r="H84" s="62" t="s">
        <v>2003</v>
      </c>
    </row>
    <row r="85" spans="2:8" ht="75" x14ac:dyDescent="0.25">
      <c r="B85" s="20" t="s">
        <v>1956</v>
      </c>
      <c r="C85" s="4" t="s">
        <v>1957</v>
      </c>
      <c r="D85" s="4" t="s">
        <v>2004</v>
      </c>
      <c r="E85" s="4" t="s">
        <v>668</v>
      </c>
      <c r="F85" s="26">
        <v>57977.043333333328</v>
      </c>
      <c r="G85" s="58">
        <f>(1-Содержание!$D$12/100)*F85</f>
        <v>57977.043333333328</v>
      </c>
      <c r="H85" s="62" t="s">
        <v>2005</v>
      </c>
    </row>
    <row r="86" spans="2:8" ht="75" x14ac:dyDescent="0.25">
      <c r="B86" s="20" t="s">
        <v>1956</v>
      </c>
      <c r="C86" s="4" t="s">
        <v>1957</v>
      </c>
      <c r="D86" s="4" t="s">
        <v>2006</v>
      </c>
      <c r="E86" s="4" t="s">
        <v>669</v>
      </c>
      <c r="F86" s="26">
        <v>52689.105833333328</v>
      </c>
      <c r="G86" s="58">
        <f>(1-Содержание!$D$12/100)*F86</f>
        <v>52689.105833333328</v>
      </c>
      <c r="H86" s="64" t="s">
        <v>2007</v>
      </c>
    </row>
    <row r="87" spans="2:8" ht="75" x14ac:dyDescent="0.25">
      <c r="B87" s="20" t="s">
        <v>1956</v>
      </c>
      <c r="C87" s="4" t="s">
        <v>1957</v>
      </c>
      <c r="D87" s="4" t="s">
        <v>2008</v>
      </c>
      <c r="E87" s="4" t="s">
        <v>670</v>
      </c>
      <c r="F87" s="26">
        <v>58854.02</v>
      </c>
      <c r="G87" s="58">
        <f>(1-Содержание!$D$12/100)*F87</f>
        <v>58854.02</v>
      </c>
      <c r="H87" s="64" t="s">
        <v>2009</v>
      </c>
    </row>
  </sheetData>
  <mergeCells count="1">
    <mergeCell ref="C10:G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BEF4B-697C-44B4-B1A9-715CA8BFC047}">
  <dimension ref="B1:N40"/>
  <sheetViews>
    <sheetView zoomScale="60" zoomScaleNormal="60" workbookViewId="0">
      <selection activeCell="G16" sqref="G15:G16"/>
    </sheetView>
  </sheetViews>
  <sheetFormatPr defaultColWidth="8.7109375" defaultRowHeight="15.75" x14ac:dyDescent="0.25"/>
  <cols>
    <col min="1" max="1" width="2.28515625" style="36" customWidth="1"/>
    <col min="2" max="2" width="35.28515625" style="165" customWidth="1"/>
    <col min="3" max="3" width="16.5703125" style="36" customWidth="1"/>
    <col min="4" max="4" width="55.42578125" style="165" customWidth="1"/>
    <col min="5" max="5" width="19.85546875" style="36" customWidth="1"/>
    <col min="6" max="7" width="15.140625" style="172" customWidth="1"/>
    <col min="8" max="8" width="91.5703125" style="169" customWidth="1"/>
    <col min="9" max="16384" width="8.7109375" style="36"/>
  </cols>
  <sheetData>
    <row r="1" spans="2:14" x14ac:dyDescent="0.25">
      <c r="B1" s="299"/>
      <c r="C1" s="7"/>
    </row>
    <row r="2" spans="2:14" x14ac:dyDescent="0.25">
      <c r="B2" s="299"/>
      <c r="C2" s="7"/>
      <c r="D2" s="166"/>
      <c r="E2" s="7"/>
    </row>
    <row r="3" spans="2:14" x14ac:dyDescent="0.25">
      <c r="B3" s="299"/>
      <c r="C3" s="7"/>
      <c r="D3" s="166"/>
      <c r="E3" s="7"/>
    </row>
    <row r="4" spans="2:14" x14ac:dyDescent="0.25">
      <c r="B4" s="299"/>
      <c r="C4" s="7"/>
      <c r="D4" s="166"/>
      <c r="E4" s="7"/>
    </row>
    <row r="5" spans="2:14" x14ac:dyDescent="0.25">
      <c r="B5" s="299"/>
      <c r="C5" s="7"/>
      <c r="D5" s="166"/>
      <c r="E5" s="7"/>
    </row>
    <row r="6" spans="2:14" x14ac:dyDescent="0.25">
      <c r="B6" s="299"/>
      <c r="C6" s="7"/>
      <c r="D6" s="166"/>
      <c r="E6" s="7"/>
    </row>
    <row r="7" spans="2:14" x14ac:dyDescent="0.25">
      <c r="B7" s="299"/>
      <c r="C7" s="7"/>
      <c r="D7" s="166"/>
      <c r="E7" s="7"/>
    </row>
    <row r="8" spans="2:14" ht="8.25" customHeight="1" x14ac:dyDescent="0.25">
      <c r="B8" s="299"/>
      <c r="C8" s="7"/>
      <c r="D8" s="166"/>
      <c r="E8" s="7"/>
    </row>
    <row r="9" spans="2:14" x14ac:dyDescent="0.25">
      <c r="B9" s="299"/>
      <c r="G9" s="173"/>
    </row>
    <row r="10" spans="2:14" ht="15.75" customHeight="1" x14ac:dyDescent="0.25">
      <c r="B10" s="299"/>
      <c r="D10" s="297" t="s">
        <v>2541</v>
      </c>
      <c r="E10" s="297"/>
      <c r="F10" s="297"/>
      <c r="G10" s="297"/>
      <c r="H10" s="170" t="s">
        <v>2121</v>
      </c>
    </row>
    <row r="11" spans="2:14" ht="15.75" customHeight="1" x14ac:dyDescent="0.25">
      <c r="B11" s="299"/>
      <c r="C11" s="5"/>
      <c r="D11" s="167"/>
      <c r="E11" s="5"/>
      <c r="F11" s="173"/>
      <c r="G11" s="173"/>
    </row>
    <row r="12" spans="2:14" ht="22.5" customHeight="1" x14ac:dyDescent="0.25">
      <c r="B12" s="299"/>
      <c r="C12" s="39"/>
      <c r="E12" s="54"/>
      <c r="F12" s="174"/>
      <c r="G12" s="175"/>
    </row>
    <row r="13" spans="2:14" ht="52.5" customHeight="1" x14ac:dyDescent="0.25">
      <c r="B13" s="76" t="s">
        <v>1264</v>
      </c>
      <c r="C13" s="77" t="s">
        <v>4</v>
      </c>
      <c r="D13" s="77" t="s">
        <v>235</v>
      </c>
      <c r="E13" s="77" t="s">
        <v>358</v>
      </c>
      <c r="F13" s="176" t="s">
        <v>1798</v>
      </c>
      <c r="G13" s="177" t="str">
        <f>CONCATENATE("Цена с учетом скидки ",Содержание!D12,Содержание!E12)</f>
        <v>Цена с учетом скидки 0%</v>
      </c>
      <c r="H13" s="79" t="s">
        <v>675</v>
      </c>
    </row>
    <row r="14" spans="2:14" ht="52.5" customHeight="1" x14ac:dyDescent="0.25">
      <c r="B14" s="183"/>
      <c r="C14" s="9"/>
      <c r="D14" s="232" t="s">
        <v>2539</v>
      </c>
      <c r="E14" s="9"/>
      <c r="F14" s="231"/>
      <c r="G14" s="185"/>
      <c r="H14" s="186"/>
    </row>
    <row r="15" spans="2:14" ht="126" x14ac:dyDescent="0.25">
      <c r="B15" s="171" t="s">
        <v>2502</v>
      </c>
      <c r="C15" s="12" t="s">
        <v>2503</v>
      </c>
      <c r="D15" s="168" t="s">
        <v>2504</v>
      </c>
      <c r="E15" s="9" t="s">
        <v>499</v>
      </c>
      <c r="F15" s="23">
        <v>6380</v>
      </c>
      <c r="G15" s="55">
        <f>(1-Содержание!$D$12/100)*F15</f>
        <v>6380</v>
      </c>
      <c r="H15" s="22" t="s">
        <v>2505</v>
      </c>
      <c r="I15" s="40"/>
      <c r="J15" s="40"/>
      <c r="K15" s="40"/>
      <c r="L15" s="40"/>
      <c r="M15" s="40"/>
      <c r="N15" s="40"/>
    </row>
    <row r="16" spans="2:14" ht="126" x14ac:dyDescent="0.25">
      <c r="B16" s="171" t="s">
        <v>2502</v>
      </c>
      <c r="C16" s="12" t="s">
        <v>2506</v>
      </c>
      <c r="D16" s="168" t="s">
        <v>2507</v>
      </c>
      <c r="E16" s="9" t="s">
        <v>505</v>
      </c>
      <c r="F16" s="23">
        <v>7750</v>
      </c>
      <c r="G16" s="55">
        <f>(1-Содержание!$D$12/100)*F16</f>
        <v>7750</v>
      </c>
      <c r="H16" s="22" t="s">
        <v>2508</v>
      </c>
    </row>
    <row r="17" spans="2:8" ht="126" x14ac:dyDescent="0.25">
      <c r="B17" s="171" t="s">
        <v>2502</v>
      </c>
      <c r="C17" s="12" t="s">
        <v>2509</v>
      </c>
      <c r="D17" s="168" t="s">
        <v>2510</v>
      </c>
      <c r="E17" s="9" t="s">
        <v>653</v>
      </c>
      <c r="F17" s="23">
        <v>8420</v>
      </c>
      <c r="G17" s="55">
        <f>(1-Содержание!$D$12/100)*F17</f>
        <v>8420</v>
      </c>
      <c r="H17" s="22" t="s">
        <v>2511</v>
      </c>
    </row>
    <row r="18" spans="2:8" ht="126" x14ac:dyDescent="0.25">
      <c r="B18" s="171" t="s">
        <v>2502</v>
      </c>
      <c r="C18" s="12" t="s">
        <v>2512</v>
      </c>
      <c r="D18" s="168" t="s">
        <v>2513</v>
      </c>
      <c r="E18" s="9" t="s">
        <v>657</v>
      </c>
      <c r="F18" s="23">
        <v>9050</v>
      </c>
      <c r="G18" s="55">
        <f>(1-Содержание!$D$12/100)*F18</f>
        <v>9050</v>
      </c>
      <c r="H18" s="22" t="s">
        <v>2514</v>
      </c>
    </row>
    <row r="19" spans="2:8" ht="126" x14ac:dyDescent="0.25">
      <c r="B19" s="171" t="s">
        <v>2502</v>
      </c>
      <c r="C19" s="12" t="s">
        <v>2515</v>
      </c>
      <c r="D19" s="168" t="s">
        <v>2516</v>
      </c>
      <c r="E19" s="9" t="s">
        <v>663</v>
      </c>
      <c r="F19" s="23">
        <v>10690</v>
      </c>
      <c r="G19" s="55">
        <f>(1-Содержание!$D$12/100)*F19</f>
        <v>10690</v>
      </c>
      <c r="H19" s="22" t="s">
        <v>2517</v>
      </c>
    </row>
    <row r="20" spans="2:8" ht="126" x14ac:dyDescent="0.25">
      <c r="B20" s="171" t="s">
        <v>2502</v>
      </c>
      <c r="C20" s="12" t="s">
        <v>2518</v>
      </c>
      <c r="D20" s="168" t="s">
        <v>2519</v>
      </c>
      <c r="E20" s="9" t="s">
        <v>669</v>
      </c>
      <c r="F20" s="23">
        <v>12790</v>
      </c>
      <c r="G20" s="55">
        <f>(1-Содержание!$D$12/100)*F20</f>
        <v>12790</v>
      </c>
      <c r="H20" s="22" t="s">
        <v>2520</v>
      </c>
    </row>
    <row r="21" spans="2:8" ht="37.5" x14ac:dyDescent="0.25">
      <c r="B21" s="183"/>
      <c r="C21" s="233"/>
      <c r="D21" s="234" t="s">
        <v>2540</v>
      </c>
      <c r="E21" s="233"/>
      <c r="F21" s="23"/>
      <c r="G21" s="55"/>
      <c r="H21" s="22"/>
    </row>
    <row r="22" spans="2:8" ht="126" x14ac:dyDescent="0.25">
      <c r="B22" s="171" t="s">
        <v>2502</v>
      </c>
      <c r="C22" s="12" t="s">
        <v>2521</v>
      </c>
      <c r="D22" s="168" t="s">
        <v>2522</v>
      </c>
      <c r="E22" s="9" t="s">
        <v>500</v>
      </c>
      <c r="F22" s="23">
        <v>6860</v>
      </c>
      <c r="G22" s="55">
        <f>(1-Содержание!$D$12/100)*F22</f>
        <v>6860</v>
      </c>
      <c r="H22" s="22" t="s">
        <v>2523</v>
      </c>
    </row>
    <row r="23" spans="2:8" ht="126" x14ac:dyDescent="0.25">
      <c r="B23" s="171" t="s">
        <v>2502</v>
      </c>
      <c r="C23" s="12" t="s">
        <v>2524</v>
      </c>
      <c r="D23" s="168" t="s">
        <v>2525</v>
      </c>
      <c r="E23" s="9" t="s">
        <v>506</v>
      </c>
      <c r="F23" s="23">
        <v>8540</v>
      </c>
      <c r="G23" s="55">
        <f>(1-Содержание!$D$12/100)*F23</f>
        <v>8540</v>
      </c>
      <c r="H23" s="22" t="s">
        <v>2526</v>
      </c>
    </row>
    <row r="24" spans="2:8" ht="126" x14ac:dyDescent="0.25">
      <c r="B24" s="171" t="s">
        <v>2502</v>
      </c>
      <c r="C24" s="12" t="s">
        <v>2527</v>
      </c>
      <c r="D24" s="168" t="s">
        <v>2528</v>
      </c>
      <c r="E24" s="9" t="s">
        <v>654</v>
      </c>
      <c r="F24" s="23">
        <v>9260</v>
      </c>
      <c r="G24" s="55">
        <f>(1-Содержание!$D$12/100)*F24</f>
        <v>9260</v>
      </c>
      <c r="H24" s="22" t="s">
        <v>2529</v>
      </c>
    </row>
    <row r="25" spans="2:8" ht="126" x14ac:dyDescent="0.25">
      <c r="B25" s="171" t="s">
        <v>2502</v>
      </c>
      <c r="C25" s="12" t="s">
        <v>2530</v>
      </c>
      <c r="D25" s="168" t="s">
        <v>2531</v>
      </c>
      <c r="E25" s="9" t="s">
        <v>658</v>
      </c>
      <c r="F25" s="23">
        <v>10270</v>
      </c>
      <c r="G25" s="55">
        <f>(1-Содержание!$D$12/100)*F25</f>
        <v>10270</v>
      </c>
      <c r="H25" s="22" t="s">
        <v>2532</v>
      </c>
    </row>
    <row r="26" spans="2:8" ht="126" x14ac:dyDescent="0.25">
      <c r="B26" s="171" t="s">
        <v>2502</v>
      </c>
      <c r="C26" s="12" t="s">
        <v>2533</v>
      </c>
      <c r="D26" s="168" t="s">
        <v>2534</v>
      </c>
      <c r="E26" s="9" t="s">
        <v>664</v>
      </c>
      <c r="F26" s="23">
        <v>11650</v>
      </c>
      <c r="G26" s="55">
        <f>(1-Содержание!$D$12/100)*F26</f>
        <v>11650</v>
      </c>
      <c r="H26" s="22" t="s">
        <v>2535</v>
      </c>
    </row>
    <row r="27" spans="2:8" ht="126" x14ac:dyDescent="0.25">
      <c r="B27" s="171" t="s">
        <v>2502</v>
      </c>
      <c r="C27" s="12" t="s">
        <v>2536</v>
      </c>
      <c r="D27" s="168" t="s">
        <v>2537</v>
      </c>
      <c r="E27" s="9" t="s">
        <v>670</v>
      </c>
      <c r="F27" s="24">
        <v>13700</v>
      </c>
      <c r="G27" s="55">
        <f>(1-Содержание!$D$12/100)*F27</f>
        <v>13700</v>
      </c>
      <c r="H27" s="21" t="s">
        <v>2538</v>
      </c>
    </row>
    <row r="28" spans="2:8" x14ac:dyDescent="0.25">
      <c r="B28" s="171"/>
      <c r="C28" s="4"/>
      <c r="D28" s="171"/>
      <c r="E28" s="9"/>
      <c r="F28" s="27"/>
      <c r="G28" s="191"/>
      <c r="H28" s="189"/>
    </row>
    <row r="29" spans="2:8" x14ac:dyDescent="0.25">
      <c r="B29" s="171"/>
      <c r="C29" s="4"/>
      <c r="D29" s="171"/>
      <c r="E29" s="9"/>
      <c r="F29" s="27"/>
      <c r="G29" s="191"/>
      <c r="H29" s="189"/>
    </row>
    <row r="30" spans="2:8" x14ac:dyDescent="0.25">
      <c r="B30" s="171"/>
      <c r="C30" s="4"/>
      <c r="D30" s="171"/>
      <c r="E30" s="9"/>
      <c r="F30" s="27"/>
      <c r="G30" s="191"/>
      <c r="H30" s="189"/>
    </row>
    <row r="31" spans="2:8" x14ac:dyDescent="0.25">
      <c r="B31" s="171"/>
      <c r="C31" s="4"/>
      <c r="D31" s="171"/>
      <c r="E31" s="9"/>
      <c r="F31" s="27"/>
      <c r="G31" s="191"/>
      <c r="H31" s="189"/>
    </row>
    <row r="32" spans="2:8" x14ac:dyDescent="0.25">
      <c r="B32" s="171"/>
      <c r="C32" s="4"/>
      <c r="D32" s="171"/>
      <c r="E32" s="9"/>
      <c r="F32" s="27"/>
      <c r="G32" s="191"/>
      <c r="H32" s="189"/>
    </row>
    <row r="33" spans="2:8" x14ac:dyDescent="0.25">
      <c r="B33" s="171"/>
      <c r="C33" s="4"/>
      <c r="D33" s="171"/>
      <c r="E33" s="9"/>
      <c r="F33" s="27"/>
      <c r="G33" s="191"/>
      <c r="H33" s="189"/>
    </row>
    <row r="34" spans="2:8" x14ac:dyDescent="0.25">
      <c r="B34" s="171"/>
      <c r="C34" s="4"/>
      <c r="D34" s="171"/>
      <c r="E34" s="9"/>
      <c r="F34" s="12"/>
      <c r="G34" s="191"/>
      <c r="H34" s="189"/>
    </row>
    <row r="35" spans="2:8" x14ac:dyDescent="0.25">
      <c r="B35" s="171"/>
      <c r="C35" s="9"/>
      <c r="D35" s="171"/>
      <c r="E35" s="9"/>
      <c r="F35" s="27"/>
      <c r="G35" s="191"/>
      <c r="H35" s="189"/>
    </row>
    <row r="36" spans="2:8" x14ac:dyDescent="0.25">
      <c r="B36" s="171"/>
      <c r="C36" s="9"/>
      <c r="D36" s="171"/>
      <c r="E36" s="9"/>
      <c r="F36" s="27"/>
      <c r="G36" s="191"/>
      <c r="H36" s="189"/>
    </row>
    <row r="37" spans="2:8" x14ac:dyDescent="0.25">
      <c r="B37" s="171"/>
      <c r="C37" s="9"/>
      <c r="D37" s="171"/>
      <c r="E37" s="9"/>
      <c r="F37" s="27"/>
      <c r="G37" s="191"/>
      <c r="H37" s="189"/>
    </row>
    <row r="38" spans="2:8" x14ac:dyDescent="0.25">
      <c r="B38" s="171"/>
      <c r="C38" s="9"/>
      <c r="D38" s="171"/>
      <c r="E38" s="9"/>
      <c r="F38" s="190"/>
      <c r="G38" s="191"/>
      <c r="H38" s="17"/>
    </row>
    <row r="40" spans="2:8" x14ac:dyDescent="0.25">
      <c r="D40" s="50" t="s">
        <v>236</v>
      </c>
    </row>
  </sheetData>
  <autoFilter ref="B13:B38" xr:uid="{00000000-0009-0000-0000-000003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08136-408B-4506-85DE-4ED647102058}">
  <dimension ref="B1:N42"/>
  <sheetViews>
    <sheetView zoomScale="70" zoomScaleNormal="70" workbookViewId="0">
      <selection activeCell="D14" sqref="D14"/>
    </sheetView>
  </sheetViews>
  <sheetFormatPr defaultColWidth="8.7109375" defaultRowHeight="15.75" x14ac:dyDescent="0.25"/>
  <cols>
    <col min="1" max="1" width="2.28515625" style="36" customWidth="1"/>
    <col min="2" max="2" width="35.28515625" style="165" customWidth="1"/>
    <col min="3" max="3" width="16.5703125" style="36" customWidth="1"/>
    <col min="4" max="4" width="55.42578125" style="165" customWidth="1"/>
    <col min="5" max="5" width="19.85546875" style="36" customWidth="1"/>
    <col min="6" max="7" width="15.140625" style="172" customWidth="1"/>
    <col min="8" max="8" width="91.5703125" style="169" customWidth="1"/>
    <col min="9" max="16384" width="8.7109375" style="36"/>
  </cols>
  <sheetData>
    <row r="1" spans="2:14" x14ac:dyDescent="0.25">
      <c r="B1" s="299"/>
      <c r="C1" s="7"/>
    </row>
    <row r="2" spans="2:14" x14ac:dyDescent="0.25">
      <c r="B2" s="299"/>
      <c r="C2" s="7"/>
      <c r="D2" s="166"/>
      <c r="E2" s="7"/>
    </row>
    <row r="3" spans="2:14" x14ac:dyDescent="0.25">
      <c r="B3" s="299"/>
      <c r="C3" s="7"/>
      <c r="D3" s="166"/>
      <c r="E3" s="7"/>
    </row>
    <row r="4" spans="2:14" x14ac:dyDescent="0.25">
      <c r="B4" s="299"/>
      <c r="C4" s="7"/>
      <c r="D4" s="166"/>
      <c r="E4" s="7"/>
    </row>
    <row r="5" spans="2:14" x14ac:dyDescent="0.25">
      <c r="B5" s="299"/>
      <c r="C5" s="7"/>
      <c r="D5" s="166"/>
      <c r="E5" s="7"/>
    </row>
    <row r="6" spans="2:14" x14ac:dyDescent="0.25">
      <c r="B6" s="299"/>
      <c r="C6" s="7"/>
      <c r="D6" s="166"/>
      <c r="E6" s="7"/>
    </row>
    <row r="7" spans="2:14" x14ac:dyDescent="0.25">
      <c r="B7" s="299"/>
      <c r="C7" s="7"/>
      <c r="D7" s="166"/>
      <c r="E7" s="7"/>
    </row>
    <row r="8" spans="2:14" ht="8.25" customHeight="1" x14ac:dyDescent="0.25">
      <c r="B8" s="299"/>
      <c r="C8" s="7"/>
      <c r="D8" s="166"/>
      <c r="E8" s="7"/>
    </row>
    <row r="9" spans="2:14" x14ac:dyDescent="0.25">
      <c r="B9" s="299"/>
      <c r="G9" s="173"/>
    </row>
    <row r="10" spans="2:14" ht="15.75" customHeight="1" x14ac:dyDescent="0.25">
      <c r="B10" s="299"/>
      <c r="D10" s="297" t="s">
        <v>2604</v>
      </c>
      <c r="E10" s="297"/>
      <c r="F10" s="297"/>
      <c r="G10" s="297"/>
      <c r="H10" s="170" t="s">
        <v>2121</v>
      </c>
    </row>
    <row r="11" spans="2:14" ht="15.75" customHeight="1" x14ac:dyDescent="0.25">
      <c r="B11" s="299"/>
      <c r="C11" s="5"/>
      <c r="D11" s="167"/>
      <c r="E11" s="5"/>
      <c r="F11" s="173"/>
      <c r="G11" s="173"/>
    </row>
    <row r="12" spans="2:14" ht="22.5" customHeight="1" x14ac:dyDescent="0.25">
      <c r="B12" s="299"/>
      <c r="C12" s="39"/>
      <c r="E12" s="54"/>
      <c r="F12" s="174"/>
      <c r="G12" s="175"/>
    </row>
    <row r="13" spans="2:14" ht="52.5" customHeight="1" x14ac:dyDescent="0.25">
      <c r="B13" s="76" t="s">
        <v>2602</v>
      </c>
      <c r="C13" s="77" t="s">
        <v>4</v>
      </c>
      <c r="D13" s="77" t="s">
        <v>235</v>
      </c>
      <c r="E13" s="77" t="s">
        <v>358</v>
      </c>
      <c r="F13" s="237" t="s">
        <v>1798</v>
      </c>
      <c r="G13" s="177" t="str">
        <f>CONCATENATE("Цена с учетом скидки ",Содержание!D12,Содержание!E12)</f>
        <v>Цена с учетом скидки 0%</v>
      </c>
      <c r="H13" s="76" t="s">
        <v>675</v>
      </c>
    </row>
    <row r="14" spans="2:14" ht="45.75" customHeight="1" x14ac:dyDescent="0.25">
      <c r="B14" s="101"/>
      <c r="C14" s="97"/>
      <c r="D14" s="241" t="s">
        <v>2603</v>
      </c>
      <c r="E14" s="99"/>
      <c r="F14" s="99"/>
      <c r="G14" s="38"/>
      <c r="H14" s="102"/>
    </row>
    <row r="15" spans="2:14" ht="72" customHeight="1" x14ac:dyDescent="0.25">
      <c r="B15" s="242" t="s">
        <v>2604</v>
      </c>
      <c r="C15" s="9" t="s">
        <v>2625</v>
      </c>
      <c r="D15" s="243" t="s">
        <v>2605</v>
      </c>
      <c r="E15" s="9" t="s">
        <v>499</v>
      </c>
      <c r="F15" s="236">
        <v>13800</v>
      </c>
      <c r="G15" s="27">
        <f>(1-Содержание!$D$12/100)*F15</f>
        <v>13800</v>
      </c>
      <c r="H15" s="244" t="s">
        <v>2606</v>
      </c>
    </row>
    <row r="16" spans="2:14" ht="72" customHeight="1" x14ac:dyDescent="0.25">
      <c r="B16" s="242" t="s">
        <v>2604</v>
      </c>
      <c r="C16" s="9" t="s">
        <v>2626</v>
      </c>
      <c r="D16" s="243" t="s">
        <v>2605</v>
      </c>
      <c r="E16" s="9" t="s">
        <v>505</v>
      </c>
      <c r="F16" s="236">
        <v>15800</v>
      </c>
      <c r="G16" s="27">
        <f>(1-Содержание!$D$12/100)*F16</f>
        <v>15800</v>
      </c>
      <c r="H16" s="244" t="s">
        <v>2607</v>
      </c>
      <c r="I16" s="40"/>
      <c r="J16" s="40"/>
      <c r="K16" s="40"/>
      <c r="L16" s="40"/>
      <c r="M16" s="40"/>
      <c r="N16" s="40"/>
    </row>
    <row r="17" spans="2:8" ht="63" x14ac:dyDescent="0.25">
      <c r="B17" s="242" t="s">
        <v>2604</v>
      </c>
      <c r="C17" s="9" t="s">
        <v>2627</v>
      </c>
      <c r="D17" s="243" t="s">
        <v>2605</v>
      </c>
      <c r="E17" s="9" t="s">
        <v>657</v>
      </c>
      <c r="F17" s="236">
        <v>17800</v>
      </c>
      <c r="G17" s="27">
        <f>(1-Содержание!$D$12/100)*F17</f>
        <v>17800</v>
      </c>
      <c r="H17" s="244" t="s">
        <v>2608</v>
      </c>
    </row>
    <row r="18" spans="2:8" ht="63" x14ac:dyDescent="0.25">
      <c r="B18" s="242" t="s">
        <v>2604</v>
      </c>
      <c r="C18" s="9" t="s">
        <v>2628</v>
      </c>
      <c r="D18" s="243" t="s">
        <v>2605</v>
      </c>
      <c r="E18" s="9" t="s">
        <v>663</v>
      </c>
      <c r="F18" s="236">
        <v>20500</v>
      </c>
      <c r="G18" s="27">
        <f>(1-Содержание!$D$12/100)*F18</f>
        <v>20500</v>
      </c>
      <c r="H18" s="244" t="s">
        <v>2609</v>
      </c>
    </row>
    <row r="19" spans="2:8" ht="45" customHeight="1" x14ac:dyDescent="0.25">
      <c r="B19" s="106"/>
      <c r="C19" s="140"/>
      <c r="D19" s="241" t="s">
        <v>2610</v>
      </c>
      <c r="E19" s="109"/>
      <c r="F19" s="38"/>
      <c r="G19" s="27"/>
      <c r="H19" s="107"/>
    </row>
    <row r="20" spans="2:8" ht="63" x14ac:dyDescent="0.25">
      <c r="B20" s="242" t="s">
        <v>2604</v>
      </c>
      <c r="C20" s="9" t="s">
        <v>2629</v>
      </c>
      <c r="D20" s="243" t="s">
        <v>2605</v>
      </c>
      <c r="E20" s="9" t="s">
        <v>500</v>
      </c>
      <c r="F20" s="236">
        <v>14600</v>
      </c>
      <c r="G20" s="27">
        <f>(1-Содержание!$D$12/100)*F20</f>
        <v>14600</v>
      </c>
      <c r="H20" s="244" t="s">
        <v>2611</v>
      </c>
    </row>
    <row r="21" spans="2:8" ht="63" x14ac:dyDescent="0.25">
      <c r="B21" s="242" t="s">
        <v>2604</v>
      </c>
      <c r="C21" s="9" t="s">
        <v>2630</v>
      </c>
      <c r="D21" s="243" t="s">
        <v>2605</v>
      </c>
      <c r="E21" s="9" t="s">
        <v>506</v>
      </c>
      <c r="F21" s="236">
        <v>17400</v>
      </c>
      <c r="G21" s="27">
        <f>(1-Содержание!$D$12/100)*F21</f>
        <v>17400</v>
      </c>
      <c r="H21" s="244" t="s">
        <v>2612</v>
      </c>
    </row>
    <row r="22" spans="2:8" ht="63" x14ac:dyDescent="0.25">
      <c r="B22" s="242" t="s">
        <v>2604</v>
      </c>
      <c r="C22" s="9" t="s">
        <v>2631</v>
      </c>
      <c r="D22" s="243" t="s">
        <v>2605</v>
      </c>
      <c r="E22" s="9" t="s">
        <v>658</v>
      </c>
      <c r="F22" s="236">
        <v>19100</v>
      </c>
      <c r="G22" s="27">
        <f>(1-Содержание!$D$12/100)*F22</f>
        <v>19100</v>
      </c>
      <c r="H22" s="244" t="s">
        <v>2613</v>
      </c>
    </row>
    <row r="23" spans="2:8" ht="63" x14ac:dyDescent="0.25">
      <c r="B23" s="242" t="s">
        <v>2604</v>
      </c>
      <c r="C23" s="9" t="s">
        <v>2632</v>
      </c>
      <c r="D23" s="243" t="s">
        <v>2605</v>
      </c>
      <c r="E23" s="9" t="s">
        <v>664</v>
      </c>
      <c r="F23" s="236">
        <v>21300</v>
      </c>
      <c r="G23" s="27">
        <f>(1-Содержание!$D$12/100)*F23</f>
        <v>21300</v>
      </c>
      <c r="H23" s="244" t="s">
        <v>2614</v>
      </c>
    </row>
    <row r="24" spans="2:8" ht="33" customHeight="1" x14ac:dyDescent="0.25">
      <c r="B24" s="113"/>
      <c r="C24" s="4"/>
      <c r="D24" s="241" t="s">
        <v>2615</v>
      </c>
      <c r="E24" s="4"/>
      <c r="F24" s="4"/>
      <c r="G24" s="27"/>
      <c r="H24" s="113"/>
    </row>
    <row r="25" spans="2:8" ht="63" x14ac:dyDescent="0.25">
      <c r="B25" s="242" t="s">
        <v>2604</v>
      </c>
      <c r="C25" s="9" t="s">
        <v>2633</v>
      </c>
      <c r="D25" s="243" t="s">
        <v>2616</v>
      </c>
      <c r="E25" s="9" t="s">
        <v>505</v>
      </c>
      <c r="F25" s="236">
        <v>15800</v>
      </c>
      <c r="G25" s="27">
        <f>(1-Содержание!$D$12/100)*F25</f>
        <v>15800</v>
      </c>
      <c r="H25" s="244" t="s">
        <v>2617</v>
      </c>
    </row>
    <row r="26" spans="2:8" ht="63" x14ac:dyDescent="0.25">
      <c r="B26" s="242" t="s">
        <v>2604</v>
      </c>
      <c r="C26" s="9" t="s">
        <v>2634</v>
      </c>
      <c r="D26" s="243" t="s">
        <v>2616</v>
      </c>
      <c r="E26" s="9" t="s">
        <v>657</v>
      </c>
      <c r="F26" s="236">
        <v>17800</v>
      </c>
      <c r="G26" s="27">
        <f>(1-Содержание!$D$12/100)*F26</f>
        <v>17800</v>
      </c>
      <c r="H26" s="244" t="s">
        <v>2618</v>
      </c>
    </row>
    <row r="27" spans="2:8" ht="63" x14ac:dyDescent="0.25">
      <c r="B27" s="242" t="s">
        <v>2604</v>
      </c>
      <c r="C27" s="9" t="s">
        <v>2635</v>
      </c>
      <c r="D27" s="243" t="s">
        <v>2616</v>
      </c>
      <c r="E27" s="9" t="s">
        <v>663</v>
      </c>
      <c r="F27" s="236">
        <v>20500</v>
      </c>
      <c r="G27" s="27">
        <f>(1-Содержание!$D$12/100)*F27</f>
        <v>20500</v>
      </c>
      <c r="H27" s="244" t="s">
        <v>2619</v>
      </c>
    </row>
    <row r="28" spans="2:8" ht="36" customHeight="1" x14ac:dyDescent="0.25">
      <c r="B28" s="238"/>
      <c r="C28" s="114"/>
      <c r="D28" s="241" t="s">
        <v>2620</v>
      </c>
      <c r="E28" s="239"/>
      <c r="F28" s="240"/>
      <c r="G28" s="27"/>
      <c r="H28" s="107"/>
    </row>
    <row r="29" spans="2:8" ht="63" x14ac:dyDescent="0.25">
      <c r="B29" s="242" t="s">
        <v>2604</v>
      </c>
      <c r="C29" s="9" t="s">
        <v>2636</v>
      </c>
      <c r="D29" s="243" t="s">
        <v>2616</v>
      </c>
      <c r="E29" s="9" t="s">
        <v>506</v>
      </c>
      <c r="F29" s="236">
        <v>17400</v>
      </c>
      <c r="G29" s="27">
        <f>(1-Содержание!$D$12/100)*F29</f>
        <v>17400</v>
      </c>
      <c r="H29" s="244" t="s">
        <v>2621</v>
      </c>
    </row>
    <row r="30" spans="2:8" ht="63" x14ac:dyDescent="0.25">
      <c r="B30" s="242" t="s">
        <v>2604</v>
      </c>
      <c r="C30" s="9" t="s">
        <v>2637</v>
      </c>
      <c r="D30" s="243" t="s">
        <v>2616</v>
      </c>
      <c r="E30" s="9" t="s">
        <v>658</v>
      </c>
      <c r="F30" s="236">
        <v>19100</v>
      </c>
      <c r="G30" s="27">
        <f>(1-Содержание!$D$12/100)*F30</f>
        <v>19100</v>
      </c>
      <c r="H30" s="244" t="s">
        <v>2622</v>
      </c>
    </row>
    <row r="31" spans="2:8" ht="63" x14ac:dyDescent="0.25">
      <c r="B31" s="242" t="s">
        <v>2604</v>
      </c>
      <c r="C31" s="9" t="s">
        <v>2638</v>
      </c>
      <c r="D31" s="243" t="s">
        <v>2616</v>
      </c>
      <c r="E31" s="9" t="s">
        <v>664</v>
      </c>
      <c r="F31" s="236">
        <v>21300</v>
      </c>
      <c r="G31" s="27">
        <f>(1-Содержание!$D$12/100)*F31</f>
        <v>21300</v>
      </c>
      <c r="H31" s="244" t="s">
        <v>2623</v>
      </c>
    </row>
    <row r="42" spans="4:4" x14ac:dyDescent="0.25">
      <c r="D42" s="178" t="s">
        <v>236</v>
      </c>
    </row>
  </sheetData>
  <autoFilter ref="B13:B16" xr:uid="{00000000-0009-0000-0000-000004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192C-8299-40C9-9F26-897638BC82BF}">
  <dimension ref="B11:H16"/>
  <sheetViews>
    <sheetView zoomScale="70" zoomScaleNormal="70" workbookViewId="0">
      <selection activeCell="H15" sqref="H15"/>
    </sheetView>
  </sheetViews>
  <sheetFormatPr defaultColWidth="8.7109375" defaultRowHeight="15.75" x14ac:dyDescent="0.25"/>
  <cols>
    <col min="1" max="1" width="3" customWidth="1"/>
    <col min="2" max="2" width="34.140625" customWidth="1"/>
    <col min="3" max="3" width="19.5703125" customWidth="1"/>
    <col min="4" max="4" width="57.140625" customWidth="1"/>
    <col min="5" max="6" width="14.85546875" style="8" customWidth="1"/>
    <col min="7" max="7" width="16.140625" style="36" customWidth="1"/>
    <col min="8" max="8" width="99.85546875" customWidth="1"/>
  </cols>
  <sheetData>
    <row r="11" spans="2:8" ht="26.25" x14ac:dyDescent="0.4">
      <c r="C11" s="300" t="s">
        <v>2978</v>
      </c>
      <c r="D11" s="300"/>
      <c r="E11" s="300"/>
      <c r="F11" s="300"/>
      <c r="G11" s="300"/>
    </row>
    <row r="12" spans="2:8" x14ac:dyDescent="0.25">
      <c r="E12" s="35"/>
      <c r="F12" s="35"/>
    </row>
    <row r="13" spans="2:8" ht="54" customHeight="1" x14ac:dyDescent="0.25">
      <c r="B13" s="76" t="s">
        <v>1266</v>
      </c>
      <c r="C13" s="77" t="s">
        <v>4</v>
      </c>
      <c r="D13" s="77" t="s">
        <v>235</v>
      </c>
      <c r="E13" s="77" t="s">
        <v>358</v>
      </c>
      <c r="F13" s="77" t="s">
        <v>2089</v>
      </c>
      <c r="G13" s="76" t="str">
        <f>CONCATENATE("Цена с учетом скидки ",Содержание!$D$12,"%")</f>
        <v>Цена с учетом скидки 0%</v>
      </c>
      <c r="H13" s="76" t="s">
        <v>675</v>
      </c>
    </row>
    <row r="14" spans="2:8" ht="75" x14ac:dyDescent="0.25">
      <c r="B14" s="4" t="s">
        <v>2979</v>
      </c>
      <c r="C14" s="263" t="s">
        <v>2980</v>
      </c>
      <c r="D14" s="91" t="s">
        <v>2981</v>
      </c>
      <c r="E14" s="114" t="s">
        <v>2982</v>
      </c>
      <c r="F14" s="264">
        <v>54000</v>
      </c>
      <c r="G14" s="12">
        <f>(1-Содержание!$D$12/100)*Таблица411121322[[#This Row],[RRP*,  руб. с НДС]]</f>
        <v>54000</v>
      </c>
      <c r="H14" s="11" t="s">
        <v>2989</v>
      </c>
    </row>
    <row r="15" spans="2:8" ht="75" x14ac:dyDescent="0.25">
      <c r="B15" s="4" t="s">
        <v>2979</v>
      </c>
      <c r="C15" s="263" t="s">
        <v>2983</v>
      </c>
      <c r="D15" s="91" t="s">
        <v>2984</v>
      </c>
      <c r="E15" s="114" t="s">
        <v>2985</v>
      </c>
      <c r="F15" s="264">
        <v>60000</v>
      </c>
      <c r="G15" s="12">
        <f>(1-Содержание!$D$12/100)*Таблица411121322[[#This Row],[RRP*,  руб. с НДС]]</f>
        <v>60000</v>
      </c>
      <c r="H15" s="11" t="s">
        <v>2990</v>
      </c>
    </row>
    <row r="16" spans="2:8" ht="75" x14ac:dyDescent="0.25">
      <c r="B16" s="4" t="s">
        <v>2979</v>
      </c>
      <c r="C16" s="263" t="s">
        <v>2986</v>
      </c>
      <c r="D16" s="91" t="s">
        <v>2987</v>
      </c>
      <c r="E16" s="114" t="s">
        <v>2988</v>
      </c>
      <c r="F16" s="264">
        <v>66000</v>
      </c>
      <c r="G16" s="12">
        <f>(1-Содержание!$D$12/100)*Таблица411121322[[#This Row],[RRP*,  руб. с НДС]]</f>
        <v>66000</v>
      </c>
      <c r="H16" s="11" t="s">
        <v>2991</v>
      </c>
    </row>
  </sheetData>
  <autoFilter ref="G13:H14" xr:uid="{00000000-0009-0000-0000-00000A000000}"/>
  <mergeCells count="1">
    <mergeCell ref="C11:G11"/>
  </mergeCell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341"/>
  <sheetViews>
    <sheetView zoomScale="70" zoomScaleNormal="70" workbookViewId="0">
      <selection activeCell="G16" sqref="G16"/>
    </sheetView>
  </sheetViews>
  <sheetFormatPr defaultColWidth="8.7109375" defaultRowHeight="15" x14ac:dyDescent="0.25"/>
  <cols>
    <col min="1" max="1" width="3.5703125" customWidth="1"/>
    <col min="2" max="2" width="30.5703125" style="67" customWidth="1"/>
    <col min="3" max="3" width="25.85546875" style="25" customWidth="1"/>
    <col min="4" max="4" width="45.28515625" style="25" customWidth="1"/>
    <col min="5" max="5" width="15.5703125" style="65" bestFit="1" customWidth="1"/>
    <col min="6" max="6" width="15.28515625" style="8" customWidth="1"/>
    <col min="7" max="7" width="17.42578125" style="46" customWidth="1"/>
    <col min="8" max="8" width="86.85546875" style="63" customWidth="1"/>
  </cols>
  <sheetData>
    <row r="1" spans="2:13" x14ac:dyDescent="0.25">
      <c r="B1" s="301"/>
    </row>
    <row r="2" spans="2:13" x14ac:dyDescent="0.25">
      <c r="B2" s="301"/>
    </row>
    <row r="3" spans="2:13" x14ac:dyDescent="0.25">
      <c r="B3" s="301"/>
    </row>
    <row r="4" spans="2:13" x14ac:dyDescent="0.25">
      <c r="B4" s="301"/>
    </row>
    <row r="5" spans="2:13" x14ac:dyDescent="0.25">
      <c r="B5" s="301"/>
    </row>
    <row r="6" spans="2:13" x14ac:dyDescent="0.25">
      <c r="B6" s="301"/>
    </row>
    <row r="7" spans="2:13" x14ac:dyDescent="0.25">
      <c r="B7" s="301"/>
    </row>
    <row r="8" spans="2:13" x14ac:dyDescent="0.25">
      <c r="B8" s="301"/>
    </row>
    <row r="9" spans="2:13" x14ac:dyDescent="0.25">
      <c r="B9" s="301"/>
      <c r="F9" s="66"/>
    </row>
    <row r="10" spans="2:13" x14ac:dyDescent="0.25">
      <c r="B10" s="301"/>
      <c r="C10" s="66"/>
      <c r="D10" s="66"/>
      <c r="E10" s="8"/>
      <c r="F10" s="46"/>
    </row>
    <row r="11" spans="2:13" ht="21" x14ac:dyDescent="0.35">
      <c r="B11" s="301"/>
      <c r="C11" s="298" t="s">
        <v>237</v>
      </c>
      <c r="D11" s="298"/>
      <c r="E11" s="298"/>
      <c r="F11" s="298"/>
      <c r="H11" s="159" t="s">
        <v>2101</v>
      </c>
    </row>
    <row r="12" spans="2:13" x14ac:dyDescent="0.25">
      <c r="B12" s="301"/>
      <c r="C12" s="66"/>
      <c r="D12" s="66"/>
      <c r="E12" s="8"/>
      <c r="F12" s="46"/>
    </row>
    <row r="13" spans="2:13" x14ac:dyDescent="0.25">
      <c r="B13" s="302"/>
      <c r="E13" s="44"/>
      <c r="F13" s="45"/>
      <c r="G13" s="68"/>
      <c r="I13" s="25"/>
      <c r="J13" s="25"/>
      <c r="K13" s="25"/>
      <c r="L13" s="25"/>
      <c r="M13" s="25"/>
    </row>
    <row r="14" spans="2:13" s="1" customFormat="1" ht="55.5" customHeight="1" x14ac:dyDescent="0.25">
      <c r="B14" s="76" t="s">
        <v>676</v>
      </c>
      <c r="C14" s="130" t="s">
        <v>4</v>
      </c>
      <c r="D14" s="130" t="s">
        <v>235</v>
      </c>
      <c r="E14" s="77" t="s">
        <v>358</v>
      </c>
      <c r="F14" s="131" t="s">
        <v>1798</v>
      </c>
      <c r="G14" s="69" t="s">
        <v>2093</v>
      </c>
      <c r="H14" s="131" t="s">
        <v>675</v>
      </c>
      <c r="I14" s="25"/>
      <c r="J14" s="25"/>
      <c r="K14" s="25"/>
      <c r="L14" s="25"/>
      <c r="M14" s="25"/>
    </row>
    <row r="15" spans="2:13" s="1" customFormat="1" ht="55.5" customHeight="1" x14ac:dyDescent="0.25">
      <c r="B15" s="145"/>
      <c r="C15" s="146"/>
      <c r="D15" s="147" t="s">
        <v>2095</v>
      </c>
      <c r="E15" s="109"/>
      <c r="F15" s="148"/>
      <c r="G15" s="149"/>
      <c r="H15" s="150"/>
      <c r="I15" s="25"/>
      <c r="J15" s="25"/>
      <c r="K15" s="25"/>
      <c r="L15" s="25"/>
      <c r="M15" s="25"/>
    </row>
    <row r="16" spans="2:13" ht="105" x14ac:dyDescent="0.25">
      <c r="B16" s="20" t="s">
        <v>888</v>
      </c>
      <c r="C16" s="4" t="s">
        <v>1026</v>
      </c>
      <c r="D16" s="80" t="s">
        <v>831</v>
      </c>
      <c r="E16" s="4" t="s">
        <v>439</v>
      </c>
      <c r="F16" s="81">
        <v>24766.325333333334</v>
      </c>
      <c r="G16" s="26">
        <f>Таблица1[[#This Row],[RRP*, руб. с НДС]]*0.82</f>
        <v>20308.386773333332</v>
      </c>
      <c r="H16" s="139" t="s">
        <v>1642</v>
      </c>
    </row>
    <row r="17" spans="2:8" ht="105" x14ac:dyDescent="0.25">
      <c r="B17" s="20" t="s">
        <v>888</v>
      </c>
      <c r="C17" s="4" t="s">
        <v>1027</v>
      </c>
      <c r="D17" s="80" t="s">
        <v>780</v>
      </c>
      <c r="E17" s="4" t="s">
        <v>439</v>
      </c>
      <c r="F17" s="81">
        <v>24214.397333333334</v>
      </c>
      <c r="G17" s="26">
        <f>Таблица1[[#This Row],[RRP*, руб. с НДС]]*0.82</f>
        <v>19855.805813333332</v>
      </c>
      <c r="H17" s="139" t="s">
        <v>1642</v>
      </c>
    </row>
    <row r="18" spans="2:8" ht="105" x14ac:dyDescent="0.25">
      <c r="B18" s="20" t="s">
        <v>888</v>
      </c>
      <c r="C18" s="4" t="s">
        <v>1028</v>
      </c>
      <c r="D18" s="80" t="s">
        <v>832</v>
      </c>
      <c r="E18" s="4" t="s">
        <v>440</v>
      </c>
      <c r="F18" s="81">
        <v>26397.587333333329</v>
      </c>
      <c r="G18" s="26">
        <f>Таблица1[[#This Row],[RRP*, руб. с НДС]]*0.82</f>
        <v>21646.021613333327</v>
      </c>
      <c r="H18" s="139" t="s">
        <v>1643</v>
      </c>
    </row>
    <row r="19" spans="2:8" ht="105" x14ac:dyDescent="0.25">
      <c r="B19" s="20" t="s">
        <v>888</v>
      </c>
      <c r="C19" s="4" t="s">
        <v>1029</v>
      </c>
      <c r="D19" s="80" t="s">
        <v>781</v>
      </c>
      <c r="E19" s="4" t="s">
        <v>440</v>
      </c>
      <c r="F19" s="81">
        <v>25845.659333333333</v>
      </c>
      <c r="G19" s="26">
        <f>Таблица1[[#This Row],[RRP*, руб. с НДС]]*0.82</f>
        <v>21193.440653333331</v>
      </c>
      <c r="H19" s="139" t="s">
        <v>1643</v>
      </c>
    </row>
    <row r="20" spans="2:8" ht="105" x14ac:dyDescent="0.25">
      <c r="B20" s="20" t="s">
        <v>888</v>
      </c>
      <c r="C20" s="4" t="s">
        <v>1030</v>
      </c>
      <c r="D20" s="80" t="s">
        <v>833</v>
      </c>
      <c r="E20" s="4" t="s">
        <v>441</v>
      </c>
      <c r="F20" s="81">
        <v>28640.475999999999</v>
      </c>
      <c r="G20" s="26">
        <f>Таблица1[[#This Row],[RRP*, руб. с НДС]]*0.82</f>
        <v>23485.190319999998</v>
      </c>
      <c r="H20" s="139" t="s">
        <v>1644</v>
      </c>
    </row>
    <row r="21" spans="2:8" ht="105" x14ac:dyDescent="0.25">
      <c r="B21" s="20" t="s">
        <v>888</v>
      </c>
      <c r="C21" s="4" t="s">
        <v>1031</v>
      </c>
      <c r="D21" s="80" t="s">
        <v>782</v>
      </c>
      <c r="E21" s="4" t="s">
        <v>441</v>
      </c>
      <c r="F21" s="81">
        <v>28088.548000000003</v>
      </c>
      <c r="G21" s="26">
        <f>Таблица1[[#This Row],[RRP*, руб. с НДС]]*0.82</f>
        <v>23032.609360000002</v>
      </c>
      <c r="H21" s="139" t="s">
        <v>1644</v>
      </c>
    </row>
    <row r="22" spans="2:8" ht="105" x14ac:dyDescent="0.25">
      <c r="B22" s="20" t="s">
        <v>888</v>
      </c>
      <c r="C22" s="4" t="s">
        <v>1032</v>
      </c>
      <c r="D22" s="80" t="s">
        <v>834</v>
      </c>
      <c r="E22" s="4" t="s">
        <v>443</v>
      </c>
      <c r="F22" s="81">
        <v>25171.568666666662</v>
      </c>
      <c r="G22" s="26">
        <f>Таблица1[[#This Row],[RRP*, руб. с НДС]]*0.82</f>
        <v>20640.686306666663</v>
      </c>
      <c r="H22" s="139" t="s">
        <v>1645</v>
      </c>
    </row>
    <row r="23" spans="2:8" ht="105" x14ac:dyDescent="0.25">
      <c r="B23" s="20" t="s">
        <v>888</v>
      </c>
      <c r="C23" s="4" t="s">
        <v>1033</v>
      </c>
      <c r="D23" s="80" t="s">
        <v>783</v>
      </c>
      <c r="E23" s="4" t="s">
        <v>443</v>
      </c>
      <c r="F23" s="81">
        <v>24619.640666666666</v>
      </c>
      <c r="G23" s="26">
        <f>Таблица1[[#This Row],[RRP*, руб. с НДС]]*0.82</f>
        <v>20188.105346666664</v>
      </c>
      <c r="H23" s="139" t="s">
        <v>1645</v>
      </c>
    </row>
    <row r="24" spans="2:8" ht="105" x14ac:dyDescent="0.25">
      <c r="B24" s="20" t="s">
        <v>888</v>
      </c>
      <c r="C24" s="4" t="s">
        <v>1034</v>
      </c>
      <c r="D24" s="80" t="s">
        <v>835</v>
      </c>
      <c r="E24" s="4" t="s">
        <v>444</v>
      </c>
      <c r="F24" s="81">
        <v>28043.164000000001</v>
      </c>
      <c r="G24" s="26">
        <f>Таблица1[[#This Row],[RRP*, руб. с НДС]]*0.82</f>
        <v>22995.394479999999</v>
      </c>
      <c r="H24" s="139" t="s">
        <v>1646</v>
      </c>
    </row>
    <row r="25" spans="2:8" ht="105" x14ac:dyDescent="0.25">
      <c r="B25" s="20" t="s">
        <v>888</v>
      </c>
      <c r="C25" s="4" t="s">
        <v>1035</v>
      </c>
      <c r="D25" s="80" t="s">
        <v>784</v>
      </c>
      <c r="E25" s="4" t="s">
        <v>444</v>
      </c>
      <c r="F25" s="81">
        <v>27491.235999999997</v>
      </c>
      <c r="G25" s="26">
        <f>Таблица1[[#This Row],[RRP*, руб. с НДС]]*0.82</f>
        <v>22542.813519999996</v>
      </c>
      <c r="H25" s="139" t="s">
        <v>1646</v>
      </c>
    </row>
    <row r="26" spans="2:8" ht="105" x14ac:dyDescent="0.25">
      <c r="B26" s="20" t="s">
        <v>888</v>
      </c>
      <c r="C26" s="4" t="s">
        <v>1036</v>
      </c>
      <c r="D26" s="80" t="s">
        <v>836</v>
      </c>
      <c r="E26" s="4" t="s">
        <v>445</v>
      </c>
      <c r="F26" s="81">
        <v>30000.572666666667</v>
      </c>
      <c r="G26" s="26">
        <f>Таблица1[[#This Row],[RRP*, руб. с НДС]]*0.82</f>
        <v>24600.469586666666</v>
      </c>
      <c r="H26" s="139" t="s">
        <v>1647</v>
      </c>
    </row>
    <row r="27" spans="2:8" ht="105" x14ac:dyDescent="0.25">
      <c r="B27" s="20" t="s">
        <v>888</v>
      </c>
      <c r="C27" s="4" t="s">
        <v>1037</v>
      </c>
      <c r="D27" s="80" t="s">
        <v>785</v>
      </c>
      <c r="E27" s="4" t="s">
        <v>445</v>
      </c>
      <c r="F27" s="81">
        <v>29448.644666666667</v>
      </c>
      <c r="G27" s="26">
        <f>Таблица1[[#This Row],[RRP*, руб. с НДС]]*0.82</f>
        <v>24147.888626666667</v>
      </c>
      <c r="H27" s="139" t="s">
        <v>1647</v>
      </c>
    </row>
    <row r="28" spans="2:8" ht="105" x14ac:dyDescent="0.25">
      <c r="B28" s="20" t="s">
        <v>888</v>
      </c>
      <c r="C28" s="4" t="s">
        <v>1038</v>
      </c>
      <c r="D28" s="80" t="s">
        <v>837</v>
      </c>
      <c r="E28" s="4" t="s">
        <v>447</v>
      </c>
      <c r="F28" s="81">
        <v>26536.708000000002</v>
      </c>
      <c r="G28" s="26">
        <f>Таблица1[[#This Row],[RRP*, руб. с НДС]]*0.82</f>
        <v>21760.100559999999</v>
      </c>
      <c r="H28" s="139" t="s">
        <v>1648</v>
      </c>
    </row>
    <row r="29" spans="2:8" ht="105" x14ac:dyDescent="0.25">
      <c r="B29" s="20" t="s">
        <v>888</v>
      </c>
      <c r="C29" s="4" t="s">
        <v>1039</v>
      </c>
      <c r="D29" s="80" t="s">
        <v>786</v>
      </c>
      <c r="E29" s="4" t="s">
        <v>447</v>
      </c>
      <c r="F29" s="81">
        <v>25984.78</v>
      </c>
      <c r="G29" s="26">
        <f>Таблица1[[#This Row],[RRP*, руб. с НДС]]*0.82</f>
        <v>21307.519599999996</v>
      </c>
      <c r="H29" s="139" t="s">
        <v>1648</v>
      </c>
    </row>
    <row r="30" spans="2:8" ht="105" x14ac:dyDescent="0.25">
      <c r="B30" s="20" t="s">
        <v>888</v>
      </c>
      <c r="C30" s="4" t="s">
        <v>1040</v>
      </c>
      <c r="D30" s="80" t="s">
        <v>838</v>
      </c>
      <c r="E30" s="4" t="s">
        <v>448</v>
      </c>
      <c r="F30" s="81">
        <v>28998.871333333333</v>
      </c>
      <c r="G30" s="26">
        <f>Таблица1[[#This Row],[RRP*, руб. с НДС]]*0.82</f>
        <v>23779.07449333333</v>
      </c>
      <c r="H30" s="139" t="s">
        <v>1649</v>
      </c>
    </row>
    <row r="31" spans="2:8" ht="105" x14ac:dyDescent="0.25">
      <c r="B31" s="20" t="s">
        <v>888</v>
      </c>
      <c r="C31" s="4" t="s">
        <v>1041</v>
      </c>
      <c r="D31" s="80" t="s">
        <v>787</v>
      </c>
      <c r="E31" s="4" t="s">
        <v>448</v>
      </c>
      <c r="F31" s="81">
        <v>28446.943333333329</v>
      </c>
      <c r="G31" s="26">
        <f>Таблица1[[#This Row],[RRP*, руб. с НДС]]*0.82</f>
        <v>23326.493533333327</v>
      </c>
      <c r="H31" s="139" t="s">
        <v>1649</v>
      </c>
    </row>
    <row r="32" spans="2:8" ht="105" x14ac:dyDescent="0.25">
      <c r="B32" s="20" t="s">
        <v>888</v>
      </c>
      <c r="C32" s="4" t="s">
        <v>1042</v>
      </c>
      <c r="D32" s="80" t="s">
        <v>839</v>
      </c>
      <c r="E32" s="4" t="s">
        <v>449</v>
      </c>
      <c r="F32" s="81">
        <v>31489.704666666665</v>
      </c>
      <c r="G32" s="26">
        <f>Таблица1[[#This Row],[RRP*, руб. с НДС]]*0.82</f>
        <v>25821.557826666663</v>
      </c>
      <c r="H32" s="139" t="s">
        <v>1650</v>
      </c>
    </row>
    <row r="33" spans="2:8" ht="105" x14ac:dyDescent="0.25">
      <c r="B33" s="20" t="s">
        <v>888</v>
      </c>
      <c r="C33" s="4" t="s">
        <v>1043</v>
      </c>
      <c r="D33" s="80" t="s">
        <v>788</v>
      </c>
      <c r="E33" s="4" t="s">
        <v>449</v>
      </c>
      <c r="F33" s="81">
        <v>30937.776666666665</v>
      </c>
      <c r="G33" s="26">
        <f>Таблица1[[#This Row],[RRP*, руб. с НДС]]*0.82</f>
        <v>25368.976866666664</v>
      </c>
      <c r="H33" s="139" t="s">
        <v>1650</v>
      </c>
    </row>
    <row r="34" spans="2:8" ht="105" x14ac:dyDescent="0.25">
      <c r="B34" s="20" t="s">
        <v>888</v>
      </c>
      <c r="C34" s="4" t="s">
        <v>1044</v>
      </c>
      <c r="D34" s="80" t="s">
        <v>840</v>
      </c>
      <c r="E34" s="4" t="s">
        <v>451</v>
      </c>
      <c r="F34" s="81">
        <v>28422.217999999997</v>
      </c>
      <c r="G34" s="26">
        <f>Таблица1[[#This Row],[RRP*, руб. с НДС]]*0.82</f>
        <v>23306.218759999996</v>
      </c>
      <c r="H34" s="139" t="s">
        <v>1651</v>
      </c>
    </row>
    <row r="35" spans="2:8" ht="105" x14ac:dyDescent="0.25">
      <c r="B35" s="20" t="s">
        <v>888</v>
      </c>
      <c r="C35" s="4" t="s">
        <v>1045</v>
      </c>
      <c r="D35" s="80" t="s">
        <v>789</v>
      </c>
      <c r="E35" s="4" t="s">
        <v>451</v>
      </c>
      <c r="F35" s="81">
        <v>27870.29</v>
      </c>
      <c r="G35" s="26">
        <f>Таблица1[[#This Row],[RRP*, руб. с НДС]]*0.82</f>
        <v>22853.6378</v>
      </c>
      <c r="H35" s="139" t="s">
        <v>1651</v>
      </c>
    </row>
    <row r="36" spans="2:8" ht="105" x14ac:dyDescent="0.25">
      <c r="B36" s="20" t="s">
        <v>888</v>
      </c>
      <c r="C36" s="4" t="s">
        <v>1046</v>
      </c>
      <c r="D36" s="80" t="s">
        <v>841</v>
      </c>
      <c r="E36" s="4" t="s">
        <v>452</v>
      </c>
      <c r="F36" s="81">
        <v>30918.744666666662</v>
      </c>
      <c r="G36" s="26">
        <f>Таблица1[[#This Row],[RRP*, руб. с НДС]]*0.82</f>
        <v>25353.37062666666</v>
      </c>
      <c r="H36" s="139" t="s">
        <v>1652</v>
      </c>
    </row>
    <row r="37" spans="2:8" ht="105" x14ac:dyDescent="0.25">
      <c r="B37" s="20" t="s">
        <v>888</v>
      </c>
      <c r="C37" s="4" t="s">
        <v>1047</v>
      </c>
      <c r="D37" s="80" t="s">
        <v>790</v>
      </c>
      <c r="E37" s="4" t="s">
        <v>452</v>
      </c>
      <c r="F37" s="81">
        <v>30366.816666666666</v>
      </c>
      <c r="G37" s="26">
        <f>Таблица1[[#This Row],[RRP*, руб. с НДС]]*0.82</f>
        <v>24900.789666666664</v>
      </c>
      <c r="H37" s="139" t="s">
        <v>1652</v>
      </c>
    </row>
    <row r="38" spans="2:8" ht="105" x14ac:dyDescent="0.25">
      <c r="B38" s="20" t="s">
        <v>888</v>
      </c>
      <c r="C38" s="4" t="s">
        <v>1048</v>
      </c>
      <c r="D38" s="80" t="s">
        <v>842</v>
      </c>
      <c r="E38" s="4" t="s">
        <v>453</v>
      </c>
      <c r="F38" s="81">
        <v>32682.742666666665</v>
      </c>
      <c r="G38" s="26">
        <f>Таблица1[[#This Row],[RRP*, руб. с НДС]]*0.82</f>
        <v>26799.848986666664</v>
      </c>
      <c r="H38" s="139" t="s">
        <v>1653</v>
      </c>
    </row>
    <row r="39" spans="2:8" ht="105" x14ac:dyDescent="0.25">
      <c r="B39" s="20" t="s">
        <v>888</v>
      </c>
      <c r="C39" s="4" t="s">
        <v>1049</v>
      </c>
      <c r="D39" s="80" t="s">
        <v>791</v>
      </c>
      <c r="E39" s="4" t="s">
        <v>453</v>
      </c>
      <c r="F39" s="81">
        <v>32130.814666666665</v>
      </c>
      <c r="G39" s="26">
        <f>Таблица1[[#This Row],[RRP*, руб. с НДС]]*0.82</f>
        <v>26347.268026666665</v>
      </c>
      <c r="H39" s="139" t="s">
        <v>1653</v>
      </c>
    </row>
    <row r="40" spans="2:8" ht="105" x14ac:dyDescent="0.25">
      <c r="B40" s="20" t="s">
        <v>888</v>
      </c>
      <c r="C40" s="4" t="s">
        <v>1050</v>
      </c>
      <c r="D40" s="80" t="s">
        <v>843</v>
      </c>
      <c r="E40" s="4" t="s">
        <v>455</v>
      </c>
      <c r="F40" s="81">
        <v>29687.032666666662</v>
      </c>
      <c r="G40" s="26">
        <f>Таблица1[[#This Row],[RRP*, руб. с НДС]]*0.82</f>
        <v>24343.366786666662</v>
      </c>
      <c r="H40" s="139" t="s">
        <v>1654</v>
      </c>
    </row>
    <row r="41" spans="2:8" ht="105" x14ac:dyDescent="0.25">
      <c r="B41" s="20" t="s">
        <v>888</v>
      </c>
      <c r="C41" s="4" t="s">
        <v>1051</v>
      </c>
      <c r="D41" s="80" t="s">
        <v>792</v>
      </c>
      <c r="E41" s="4" t="s">
        <v>455</v>
      </c>
      <c r="F41" s="81">
        <v>29135.10466666667</v>
      </c>
      <c r="G41" s="26">
        <f>Таблица1[[#This Row],[RRP*, руб. с НДС]]*0.82</f>
        <v>23890.785826666666</v>
      </c>
      <c r="H41" s="139" t="s">
        <v>1654</v>
      </c>
    </row>
    <row r="42" spans="2:8" ht="105" x14ac:dyDescent="0.25">
      <c r="B42" s="20" t="s">
        <v>888</v>
      </c>
      <c r="C42" s="4" t="s">
        <v>1052</v>
      </c>
      <c r="D42" s="80" t="s">
        <v>844</v>
      </c>
      <c r="E42" s="4" t="s">
        <v>456</v>
      </c>
      <c r="F42" s="81">
        <v>32325.038666666664</v>
      </c>
      <c r="G42" s="26">
        <f>Таблица1[[#This Row],[RRP*, руб. с НДС]]*0.82</f>
        <v>26506.531706666661</v>
      </c>
      <c r="H42" s="139" t="s">
        <v>1655</v>
      </c>
    </row>
    <row r="43" spans="2:8" ht="105" x14ac:dyDescent="0.25">
      <c r="B43" s="20" t="s">
        <v>888</v>
      </c>
      <c r="C43" s="4" t="s">
        <v>1053</v>
      </c>
      <c r="D43" s="80" t="s">
        <v>793</v>
      </c>
      <c r="E43" s="4" t="s">
        <v>456</v>
      </c>
      <c r="F43" s="81">
        <v>31773.110666666664</v>
      </c>
      <c r="G43" s="26">
        <f>Таблица1[[#This Row],[RRP*, руб. с НДС]]*0.82</f>
        <v>26053.950746666662</v>
      </c>
      <c r="H43" s="139" t="s">
        <v>1655</v>
      </c>
    </row>
    <row r="44" spans="2:8" ht="105" x14ac:dyDescent="0.25">
      <c r="B44" s="20" t="s">
        <v>888</v>
      </c>
      <c r="C44" s="4" t="s">
        <v>1054</v>
      </c>
      <c r="D44" s="80" t="s">
        <v>845</v>
      </c>
      <c r="E44" s="4" t="s">
        <v>457</v>
      </c>
      <c r="F44" s="81">
        <v>34210.385999999991</v>
      </c>
      <c r="G44" s="26">
        <f>Таблица1[[#This Row],[RRP*, руб. с НДС]]*0.82</f>
        <v>28052.51651999999</v>
      </c>
      <c r="H44" s="139" t="s">
        <v>1656</v>
      </c>
    </row>
    <row r="45" spans="2:8" ht="105" x14ac:dyDescent="0.25">
      <c r="B45" s="20" t="s">
        <v>888</v>
      </c>
      <c r="C45" s="4" t="s">
        <v>1055</v>
      </c>
      <c r="D45" s="80" t="s">
        <v>794</v>
      </c>
      <c r="E45" s="4" t="s">
        <v>457</v>
      </c>
      <c r="F45" s="81">
        <v>33658.457999999999</v>
      </c>
      <c r="G45" s="26">
        <f>Таблица1[[#This Row],[RRP*, руб. с НДС]]*0.82</f>
        <v>27599.935559999998</v>
      </c>
      <c r="H45" s="139" t="s">
        <v>1656</v>
      </c>
    </row>
    <row r="46" spans="2:8" ht="105" x14ac:dyDescent="0.25">
      <c r="B46" s="20" t="s">
        <v>888</v>
      </c>
      <c r="C46" s="4" t="s">
        <v>1056</v>
      </c>
      <c r="D46" s="80" t="s">
        <v>846</v>
      </c>
      <c r="E46" s="4" t="s">
        <v>459</v>
      </c>
      <c r="F46" s="81">
        <v>30919.110666666664</v>
      </c>
      <c r="G46" s="26">
        <f>Таблица1[[#This Row],[RRP*, руб. с НДС]]*0.82</f>
        <v>25353.670746666663</v>
      </c>
      <c r="H46" s="139" t="s">
        <v>1657</v>
      </c>
    </row>
    <row r="47" spans="2:8" ht="105" x14ac:dyDescent="0.25">
      <c r="B47" s="20" t="s">
        <v>888</v>
      </c>
      <c r="C47" s="4" t="s">
        <v>1057</v>
      </c>
      <c r="D47" s="80" t="s">
        <v>795</v>
      </c>
      <c r="E47" s="4" t="s">
        <v>459</v>
      </c>
      <c r="F47" s="81">
        <v>30367.182666666664</v>
      </c>
      <c r="G47" s="26">
        <f>Таблица1[[#This Row],[RRP*, руб. с НДС]]*0.82</f>
        <v>24901.089786666664</v>
      </c>
      <c r="H47" s="139" t="s">
        <v>1657</v>
      </c>
    </row>
    <row r="48" spans="2:8" ht="105" x14ac:dyDescent="0.25">
      <c r="B48" s="20" t="s">
        <v>888</v>
      </c>
      <c r="C48" s="4" t="s">
        <v>1058</v>
      </c>
      <c r="D48" s="80" t="s">
        <v>847</v>
      </c>
      <c r="E48" s="4" t="s">
        <v>460</v>
      </c>
      <c r="F48" s="81">
        <v>33632.268666666663</v>
      </c>
      <c r="G48" s="26">
        <f>Таблица1[[#This Row],[RRP*, руб. с НДС]]*0.82</f>
        <v>27578.46030666666</v>
      </c>
      <c r="H48" s="139" t="s">
        <v>1658</v>
      </c>
    </row>
    <row r="49" spans="2:8" ht="105" x14ac:dyDescent="0.25">
      <c r="B49" s="20" t="s">
        <v>888</v>
      </c>
      <c r="C49" s="4" t="s">
        <v>1059</v>
      </c>
      <c r="D49" s="80" t="s">
        <v>796</v>
      </c>
      <c r="E49" s="4" t="s">
        <v>460</v>
      </c>
      <c r="F49" s="81">
        <v>33080.340666666663</v>
      </c>
      <c r="G49" s="26">
        <f>Таблица1[[#This Row],[RRP*, руб. с НДС]]*0.82</f>
        <v>27125.879346666661</v>
      </c>
      <c r="H49" s="139" t="s">
        <v>1658</v>
      </c>
    </row>
    <row r="50" spans="2:8" ht="105" x14ac:dyDescent="0.25">
      <c r="B50" s="20" t="s">
        <v>888</v>
      </c>
      <c r="C50" s="4" t="s">
        <v>1060</v>
      </c>
      <c r="D50" s="80" t="s">
        <v>848</v>
      </c>
      <c r="E50" s="4" t="s">
        <v>461</v>
      </c>
      <c r="F50" s="81">
        <v>36375.845333333338</v>
      </c>
      <c r="G50" s="26">
        <f>Таблица1[[#This Row],[RRP*, руб. с НДС]]*0.82</f>
        <v>29828.193173333337</v>
      </c>
      <c r="H50" s="139" t="s">
        <v>1659</v>
      </c>
    </row>
    <row r="51" spans="2:8" ht="105" x14ac:dyDescent="0.25">
      <c r="B51" s="20" t="s">
        <v>888</v>
      </c>
      <c r="C51" s="4" t="s">
        <v>1061</v>
      </c>
      <c r="D51" s="80" t="s">
        <v>797</v>
      </c>
      <c r="E51" s="4" t="s">
        <v>461</v>
      </c>
      <c r="F51" s="81">
        <v>35823.917333333331</v>
      </c>
      <c r="G51" s="26">
        <f>Таблица1[[#This Row],[RRP*, руб. с НДС]]*0.82</f>
        <v>29375.61221333333</v>
      </c>
      <c r="H51" s="139" t="s">
        <v>1659</v>
      </c>
    </row>
    <row r="52" spans="2:8" ht="105" x14ac:dyDescent="0.25">
      <c r="B52" s="20" t="s">
        <v>888</v>
      </c>
      <c r="C52" s="4" t="s">
        <v>1062</v>
      </c>
      <c r="D52" s="80" t="s">
        <v>849</v>
      </c>
      <c r="E52" s="4" t="s">
        <v>463</v>
      </c>
      <c r="F52" s="81">
        <v>32216.906000000003</v>
      </c>
      <c r="G52" s="26">
        <f>Таблица1[[#This Row],[RRP*, руб. с НДС]]*0.82</f>
        <v>26417.86292</v>
      </c>
      <c r="H52" s="139" t="s">
        <v>1660</v>
      </c>
    </row>
    <row r="53" spans="2:8" ht="105" x14ac:dyDescent="0.25">
      <c r="B53" s="20" t="s">
        <v>888</v>
      </c>
      <c r="C53" s="4" t="s">
        <v>1063</v>
      </c>
      <c r="D53" s="80" t="s">
        <v>798</v>
      </c>
      <c r="E53" s="4" t="s">
        <v>463</v>
      </c>
      <c r="F53" s="81">
        <v>31664.978000000003</v>
      </c>
      <c r="G53" s="26">
        <f>Таблица1[[#This Row],[RRP*, руб. с НДС]]*0.82</f>
        <v>25965.28196</v>
      </c>
      <c r="H53" s="139" t="s">
        <v>1660</v>
      </c>
    </row>
    <row r="54" spans="2:8" ht="105" x14ac:dyDescent="0.25">
      <c r="B54" s="20" t="s">
        <v>888</v>
      </c>
      <c r="C54" s="4" t="s">
        <v>1064</v>
      </c>
      <c r="D54" s="80" t="s">
        <v>850</v>
      </c>
      <c r="E54" s="4" t="s">
        <v>464</v>
      </c>
      <c r="F54" s="81">
        <v>36432.128000000004</v>
      </c>
      <c r="G54" s="26">
        <f>Таблица1[[#This Row],[RRP*, руб. с НДС]]*0.82</f>
        <v>29874.344960000002</v>
      </c>
      <c r="H54" s="139" t="s">
        <v>1661</v>
      </c>
    </row>
    <row r="55" spans="2:8" ht="105" x14ac:dyDescent="0.25">
      <c r="B55" s="20" t="s">
        <v>888</v>
      </c>
      <c r="C55" s="4" t="s">
        <v>1065</v>
      </c>
      <c r="D55" s="80" t="s">
        <v>799</v>
      </c>
      <c r="E55" s="4" t="s">
        <v>464</v>
      </c>
      <c r="F55" s="81">
        <v>35880.199999999997</v>
      </c>
      <c r="G55" s="26">
        <f>Таблица1[[#This Row],[RRP*, руб. с НДС]]*0.82</f>
        <v>29421.763999999996</v>
      </c>
      <c r="H55" s="139" t="s">
        <v>1661</v>
      </c>
    </row>
    <row r="56" spans="2:8" ht="105" x14ac:dyDescent="0.25">
      <c r="B56" s="20" t="s">
        <v>888</v>
      </c>
      <c r="C56" s="4" t="s">
        <v>1066</v>
      </c>
      <c r="D56" s="80" t="s">
        <v>851</v>
      </c>
      <c r="E56" s="4" t="s">
        <v>465</v>
      </c>
      <c r="F56" s="81">
        <v>40651.416666666657</v>
      </c>
      <c r="G56" s="26">
        <f>Таблица1[[#This Row],[RRP*, руб. с НДС]]*0.82</f>
        <v>33334.16166666666</v>
      </c>
      <c r="H56" s="139" t="s">
        <v>1662</v>
      </c>
    </row>
    <row r="57" spans="2:8" ht="105" x14ac:dyDescent="0.25">
      <c r="B57" s="20" t="s">
        <v>888</v>
      </c>
      <c r="C57" s="4" t="s">
        <v>1067</v>
      </c>
      <c r="D57" s="80" t="s">
        <v>800</v>
      </c>
      <c r="E57" s="4" t="s">
        <v>465</v>
      </c>
      <c r="F57" s="81">
        <v>40099.488666666657</v>
      </c>
      <c r="G57" s="26">
        <f>Таблица1[[#This Row],[RRP*, руб. с НДС]]*0.82</f>
        <v>32881.58070666666</v>
      </c>
      <c r="H57" s="139" t="s">
        <v>1662</v>
      </c>
    </row>
    <row r="58" spans="2:8" ht="105" x14ac:dyDescent="0.25">
      <c r="B58" s="20" t="s">
        <v>888</v>
      </c>
      <c r="C58" s="4" t="s">
        <v>1068</v>
      </c>
      <c r="D58" s="80" t="s">
        <v>852</v>
      </c>
      <c r="E58" s="4" t="s">
        <v>467</v>
      </c>
      <c r="F58" s="81">
        <v>33514.701333333331</v>
      </c>
      <c r="G58" s="26">
        <f>Таблица1[[#This Row],[RRP*, руб. с НДС]]*0.82</f>
        <v>27482.055093333329</v>
      </c>
      <c r="H58" s="139" t="s">
        <v>1663</v>
      </c>
    </row>
    <row r="59" spans="2:8" ht="105" x14ac:dyDescent="0.25">
      <c r="B59" s="20" t="s">
        <v>888</v>
      </c>
      <c r="C59" s="4" t="s">
        <v>1069</v>
      </c>
      <c r="D59" s="80" t="s">
        <v>801</v>
      </c>
      <c r="E59" s="4" t="s">
        <v>467</v>
      </c>
      <c r="F59" s="81">
        <v>32962.773333333331</v>
      </c>
      <c r="G59" s="26">
        <f>Таблица1[[#This Row],[RRP*, руб. с НДС]]*0.82</f>
        <v>27029.47413333333</v>
      </c>
      <c r="H59" s="139" t="s">
        <v>1663</v>
      </c>
    </row>
    <row r="60" spans="2:8" ht="105" x14ac:dyDescent="0.25">
      <c r="B60" s="20" t="s">
        <v>888</v>
      </c>
      <c r="C60" s="4" t="s">
        <v>1070</v>
      </c>
      <c r="D60" s="80" t="s">
        <v>853</v>
      </c>
      <c r="E60" s="4" t="s">
        <v>468</v>
      </c>
      <c r="F60" s="81">
        <v>37965.627333333337</v>
      </c>
      <c r="G60" s="26">
        <f>Таблица1[[#This Row],[RRP*, руб. с НДС]]*0.82</f>
        <v>31131.814413333334</v>
      </c>
      <c r="H60" s="139" t="s">
        <v>1664</v>
      </c>
    </row>
    <row r="61" spans="2:8" ht="105" x14ac:dyDescent="0.25">
      <c r="B61" s="20" t="s">
        <v>888</v>
      </c>
      <c r="C61" s="4" t="s">
        <v>1071</v>
      </c>
      <c r="D61" s="80" t="s">
        <v>802</v>
      </c>
      <c r="E61" s="4" t="s">
        <v>468</v>
      </c>
      <c r="F61" s="81">
        <v>37413.69933333333</v>
      </c>
      <c r="G61" s="26">
        <f>Таблица1[[#This Row],[RRP*, руб. с НДС]]*0.82</f>
        <v>30679.233453333331</v>
      </c>
      <c r="H61" s="139" t="s">
        <v>1664</v>
      </c>
    </row>
    <row r="62" spans="2:8" ht="105" x14ac:dyDescent="0.25">
      <c r="B62" s="20" t="s">
        <v>888</v>
      </c>
      <c r="C62" s="4" t="s">
        <v>1072</v>
      </c>
      <c r="D62" s="80" t="s">
        <v>854</v>
      </c>
      <c r="E62" s="4" t="s">
        <v>469</v>
      </c>
      <c r="F62" s="81">
        <v>42420.660666666678</v>
      </c>
      <c r="G62" s="26">
        <f>Таблица1[[#This Row],[RRP*, руб. с НДС]]*0.82</f>
        <v>34784.941746666671</v>
      </c>
      <c r="H62" s="139" t="s">
        <v>1665</v>
      </c>
    </row>
    <row r="63" spans="2:8" ht="105" x14ac:dyDescent="0.25">
      <c r="B63" s="20" t="s">
        <v>888</v>
      </c>
      <c r="C63" s="4" t="s">
        <v>1073</v>
      </c>
      <c r="D63" s="80" t="s">
        <v>803</v>
      </c>
      <c r="E63" s="4" t="s">
        <v>469</v>
      </c>
      <c r="F63" s="81">
        <v>41868.732666666663</v>
      </c>
      <c r="G63" s="26">
        <f>Таблица1[[#This Row],[RRP*, руб. с НДС]]*0.82</f>
        <v>34332.360786666664</v>
      </c>
      <c r="H63" s="139" t="s">
        <v>1665</v>
      </c>
    </row>
    <row r="64" spans="2:8" ht="105" x14ac:dyDescent="0.25">
      <c r="B64" s="20" t="s">
        <v>888</v>
      </c>
      <c r="C64" s="4" t="s">
        <v>1074</v>
      </c>
      <c r="D64" s="80" t="s">
        <v>855</v>
      </c>
      <c r="E64" s="4" t="s">
        <v>471</v>
      </c>
      <c r="F64" s="81">
        <v>34812.496666666666</v>
      </c>
      <c r="G64" s="26">
        <f>Таблица1[[#This Row],[RRP*, руб. с НДС]]*0.82</f>
        <v>28546.247266666665</v>
      </c>
      <c r="H64" s="139" t="s">
        <v>1666</v>
      </c>
    </row>
    <row r="65" spans="2:8" ht="105" x14ac:dyDescent="0.25">
      <c r="B65" s="20" t="s">
        <v>888</v>
      </c>
      <c r="C65" s="4" t="s">
        <v>1075</v>
      </c>
      <c r="D65" s="80" t="s">
        <v>804</v>
      </c>
      <c r="E65" s="4" t="s">
        <v>471</v>
      </c>
      <c r="F65" s="81">
        <v>34260.568666666666</v>
      </c>
      <c r="G65" s="26">
        <f>Таблица1[[#This Row],[RRP*, руб. с НДС]]*0.82</f>
        <v>28093.666306666666</v>
      </c>
      <c r="H65" s="139" t="s">
        <v>1666</v>
      </c>
    </row>
    <row r="66" spans="2:8" ht="105" x14ac:dyDescent="0.25">
      <c r="B66" s="20" t="s">
        <v>888</v>
      </c>
      <c r="C66" s="4" t="s">
        <v>1076</v>
      </c>
      <c r="D66" s="80" t="s">
        <v>856</v>
      </c>
      <c r="E66" s="4" t="s">
        <v>472</v>
      </c>
      <c r="F66" s="81">
        <v>39499.167333333331</v>
      </c>
      <c r="G66" s="26">
        <f>Таблица1[[#This Row],[RRP*, руб. с НДС]]*0.82</f>
        <v>32389.317213333328</v>
      </c>
      <c r="H66" s="139" t="s">
        <v>1667</v>
      </c>
    </row>
    <row r="67" spans="2:8" ht="105" x14ac:dyDescent="0.25">
      <c r="B67" s="20" t="s">
        <v>888</v>
      </c>
      <c r="C67" s="4" t="s">
        <v>1077</v>
      </c>
      <c r="D67" s="80" t="s">
        <v>805</v>
      </c>
      <c r="E67" s="4" t="s">
        <v>472</v>
      </c>
      <c r="F67" s="81">
        <v>38947.239333333324</v>
      </c>
      <c r="G67" s="26">
        <f>Таблица1[[#This Row],[RRP*, руб. с НДС]]*0.82</f>
        <v>31936.736253333325</v>
      </c>
      <c r="H67" s="139" t="s">
        <v>1667</v>
      </c>
    </row>
    <row r="68" spans="2:8" ht="105" x14ac:dyDescent="0.25">
      <c r="B68" s="20" t="s">
        <v>888</v>
      </c>
      <c r="C68" s="4" t="s">
        <v>1078</v>
      </c>
      <c r="D68" s="80" t="s">
        <v>857</v>
      </c>
      <c r="E68" s="4" t="s">
        <v>473</v>
      </c>
      <c r="F68" s="81">
        <v>44189.701333333331</v>
      </c>
      <c r="G68" s="26">
        <f>Таблица1[[#This Row],[RRP*, руб. с НДС]]*0.82</f>
        <v>36235.555093333329</v>
      </c>
      <c r="H68" s="139" t="s">
        <v>1668</v>
      </c>
    </row>
    <row r="69" spans="2:8" ht="105" x14ac:dyDescent="0.25">
      <c r="B69" s="20" t="s">
        <v>888</v>
      </c>
      <c r="C69" s="4" t="s">
        <v>1079</v>
      </c>
      <c r="D69" s="80" t="s">
        <v>806</v>
      </c>
      <c r="E69" s="4" t="s">
        <v>473</v>
      </c>
      <c r="F69" s="81">
        <v>43637.773333333331</v>
      </c>
      <c r="G69" s="26">
        <f>Таблица1[[#This Row],[RRP*, руб. с НДС]]*0.82</f>
        <v>35782.97413333333</v>
      </c>
      <c r="H69" s="139" t="s">
        <v>1668</v>
      </c>
    </row>
    <row r="70" spans="2:8" ht="105" x14ac:dyDescent="0.25">
      <c r="B70" s="20" t="s">
        <v>888</v>
      </c>
      <c r="C70" s="4" t="s">
        <v>1080</v>
      </c>
      <c r="D70" s="80" t="s">
        <v>858</v>
      </c>
      <c r="E70" s="4" t="s">
        <v>475</v>
      </c>
      <c r="F70" s="81">
        <v>36110.332666666662</v>
      </c>
      <c r="G70" s="26">
        <f>Таблица1[[#This Row],[RRP*, руб. с НДС]]*0.82</f>
        <v>29610.472786666662</v>
      </c>
      <c r="H70" s="139" t="s">
        <v>1669</v>
      </c>
    </row>
    <row r="71" spans="2:8" ht="105" x14ac:dyDescent="0.25">
      <c r="B71" s="20" t="s">
        <v>888</v>
      </c>
      <c r="C71" s="4" t="s">
        <v>1081</v>
      </c>
      <c r="D71" s="80" t="s">
        <v>807</v>
      </c>
      <c r="E71" s="4" t="s">
        <v>475</v>
      </c>
      <c r="F71" s="81">
        <v>35558.404666666662</v>
      </c>
      <c r="G71" s="26">
        <f>Таблица1[[#This Row],[RRP*, руб. с НДС]]*0.82</f>
        <v>29157.891826666662</v>
      </c>
      <c r="H71" s="139" t="s">
        <v>1669</v>
      </c>
    </row>
    <row r="72" spans="2:8" ht="105" x14ac:dyDescent="0.25">
      <c r="B72" s="20" t="s">
        <v>888</v>
      </c>
      <c r="C72" s="4" t="s">
        <v>1082</v>
      </c>
      <c r="D72" s="80" t="s">
        <v>859</v>
      </c>
      <c r="E72" s="4" t="s">
        <v>476</v>
      </c>
      <c r="F72" s="81">
        <v>41032.666666666657</v>
      </c>
      <c r="G72" s="26">
        <f>Таблица1[[#This Row],[RRP*, руб. с НДС]]*0.82</f>
        <v>33646.78666666666</v>
      </c>
      <c r="H72" s="139" t="s">
        <v>1670</v>
      </c>
    </row>
    <row r="73" spans="2:8" ht="105" x14ac:dyDescent="0.25">
      <c r="B73" s="20" t="s">
        <v>888</v>
      </c>
      <c r="C73" s="4" t="s">
        <v>1083</v>
      </c>
      <c r="D73" s="80" t="s">
        <v>808</v>
      </c>
      <c r="E73" s="4" t="s">
        <v>476</v>
      </c>
      <c r="F73" s="81">
        <v>40480.738666666657</v>
      </c>
      <c r="G73" s="26">
        <f>Таблица1[[#This Row],[RRP*, руб. с НДС]]*0.82</f>
        <v>33194.20570666666</v>
      </c>
      <c r="H73" s="139" t="s">
        <v>1670</v>
      </c>
    </row>
    <row r="74" spans="2:8" ht="105" x14ac:dyDescent="0.25">
      <c r="B74" s="20" t="s">
        <v>888</v>
      </c>
      <c r="C74" s="4" t="s">
        <v>1084</v>
      </c>
      <c r="D74" s="80" t="s">
        <v>860</v>
      </c>
      <c r="E74" s="4" t="s">
        <v>477</v>
      </c>
      <c r="F74" s="81">
        <v>45958.904666666662</v>
      </c>
      <c r="G74" s="26">
        <f>Таблица1[[#This Row],[RRP*, руб. с НДС]]*0.82</f>
        <v>37686.301826666662</v>
      </c>
      <c r="H74" s="139" t="s">
        <v>1671</v>
      </c>
    </row>
    <row r="75" spans="2:8" ht="105" x14ac:dyDescent="0.25">
      <c r="B75" s="20" t="s">
        <v>888</v>
      </c>
      <c r="C75" s="4" t="s">
        <v>1085</v>
      </c>
      <c r="D75" s="80" t="s">
        <v>809</v>
      </c>
      <c r="E75" s="4" t="s">
        <v>477</v>
      </c>
      <c r="F75" s="81">
        <v>45406.976666666662</v>
      </c>
      <c r="G75" s="26">
        <f>Таблица1[[#This Row],[RRP*, руб. с НДС]]*0.82</f>
        <v>37233.720866666663</v>
      </c>
      <c r="H75" s="139" t="s">
        <v>1671</v>
      </c>
    </row>
    <row r="76" spans="2:8" ht="105" x14ac:dyDescent="0.25">
      <c r="B76" s="20" t="s">
        <v>888</v>
      </c>
      <c r="C76" s="4" t="s">
        <v>1086</v>
      </c>
      <c r="D76" s="80" t="s">
        <v>861</v>
      </c>
      <c r="E76" s="4" t="s">
        <v>479</v>
      </c>
      <c r="F76" s="81">
        <v>37408.128000000004</v>
      </c>
      <c r="G76" s="26">
        <f>Таблица1[[#This Row],[RRP*, руб. с НДС]]*0.82</f>
        <v>30674.664960000002</v>
      </c>
      <c r="H76" s="139" t="s">
        <v>1672</v>
      </c>
    </row>
    <row r="77" spans="2:8" ht="105" x14ac:dyDescent="0.25">
      <c r="B77" s="20" t="s">
        <v>888</v>
      </c>
      <c r="C77" s="4" t="s">
        <v>1087</v>
      </c>
      <c r="D77" s="80" t="s">
        <v>810</v>
      </c>
      <c r="E77" s="4" t="s">
        <v>479</v>
      </c>
      <c r="F77" s="81">
        <v>36856.199999999997</v>
      </c>
      <c r="G77" s="26">
        <f>Таблица1[[#This Row],[RRP*, руб. с НДС]]*0.82</f>
        <v>30222.083999999995</v>
      </c>
      <c r="H77" s="139" t="s">
        <v>1672</v>
      </c>
    </row>
    <row r="78" spans="2:8" ht="105" x14ac:dyDescent="0.25">
      <c r="B78" s="20" t="s">
        <v>888</v>
      </c>
      <c r="C78" s="4" t="s">
        <v>1088</v>
      </c>
      <c r="D78" s="80" t="s">
        <v>862</v>
      </c>
      <c r="E78" s="4" t="s">
        <v>480</v>
      </c>
      <c r="F78" s="81">
        <v>42566.003333333327</v>
      </c>
      <c r="G78" s="26">
        <f>Таблица1[[#This Row],[RRP*, руб. с НДС]]*0.82</f>
        <v>34904.122733333323</v>
      </c>
      <c r="H78" s="139" t="s">
        <v>1673</v>
      </c>
    </row>
    <row r="79" spans="2:8" ht="105" x14ac:dyDescent="0.25">
      <c r="B79" s="20" t="s">
        <v>888</v>
      </c>
      <c r="C79" s="4" t="s">
        <v>1089</v>
      </c>
      <c r="D79" s="80" t="s">
        <v>811</v>
      </c>
      <c r="E79" s="4" t="s">
        <v>480</v>
      </c>
      <c r="F79" s="81">
        <v>42014.075333333327</v>
      </c>
      <c r="G79" s="26">
        <f>Таблица1[[#This Row],[RRP*, руб. с НДС]]*0.82</f>
        <v>34451.541773333323</v>
      </c>
      <c r="H79" s="139" t="s">
        <v>1673</v>
      </c>
    </row>
    <row r="80" spans="2:8" ht="105" x14ac:dyDescent="0.25">
      <c r="B80" s="20" t="s">
        <v>888</v>
      </c>
      <c r="C80" s="4" t="s">
        <v>1090</v>
      </c>
      <c r="D80" s="80" t="s">
        <v>863</v>
      </c>
      <c r="E80" s="4" t="s">
        <v>481</v>
      </c>
      <c r="F80" s="81">
        <v>47727.945333333337</v>
      </c>
      <c r="G80" s="26">
        <f>Таблица1[[#This Row],[RRP*, руб. с НДС]]*0.82</f>
        <v>39136.915173333335</v>
      </c>
      <c r="H80" s="139" t="s">
        <v>1674</v>
      </c>
    </row>
    <row r="81" spans="2:8" ht="105" x14ac:dyDescent="0.25">
      <c r="B81" s="20" t="s">
        <v>888</v>
      </c>
      <c r="C81" s="4" t="s">
        <v>1091</v>
      </c>
      <c r="D81" s="80" t="s">
        <v>812</v>
      </c>
      <c r="E81" s="4" t="s">
        <v>481</v>
      </c>
      <c r="F81" s="81">
        <v>47176.017333333337</v>
      </c>
      <c r="G81" s="26">
        <f>Таблица1[[#This Row],[RRP*, руб. с НДС]]*0.82</f>
        <v>38684.334213333335</v>
      </c>
      <c r="H81" s="139" t="s">
        <v>1674</v>
      </c>
    </row>
    <row r="82" spans="2:8" ht="105" x14ac:dyDescent="0.25">
      <c r="B82" s="20" t="s">
        <v>888</v>
      </c>
      <c r="C82" s="4" t="s">
        <v>1092</v>
      </c>
      <c r="D82" s="80" t="s">
        <v>864</v>
      </c>
      <c r="E82" s="4" t="s">
        <v>882</v>
      </c>
      <c r="F82" s="81">
        <v>16044.667333333331</v>
      </c>
      <c r="G82" s="26">
        <f>Таблица1[[#This Row],[RRP*, руб. с НДС]]*0.82</f>
        <v>13156.627213333331</v>
      </c>
      <c r="H82" s="139" t="s">
        <v>1675</v>
      </c>
    </row>
    <row r="83" spans="2:8" ht="105" x14ac:dyDescent="0.25">
      <c r="B83" s="20" t="s">
        <v>888</v>
      </c>
      <c r="C83" s="4" t="s">
        <v>1093</v>
      </c>
      <c r="D83" s="80" t="s">
        <v>813</v>
      </c>
      <c r="E83" s="4" t="s">
        <v>882</v>
      </c>
      <c r="F83" s="81">
        <v>15492.739333333333</v>
      </c>
      <c r="G83" s="26">
        <f>Таблица1[[#This Row],[RRP*, руб. с НДС]]*0.82</f>
        <v>12704.046253333332</v>
      </c>
      <c r="H83" s="139" t="s">
        <v>1675</v>
      </c>
    </row>
    <row r="84" spans="2:8" ht="105" x14ac:dyDescent="0.25">
      <c r="B84" s="20" t="s">
        <v>888</v>
      </c>
      <c r="C84" s="4" t="s">
        <v>1094</v>
      </c>
      <c r="D84" s="80" t="s">
        <v>865</v>
      </c>
      <c r="E84" s="4" t="s">
        <v>883</v>
      </c>
      <c r="F84" s="81">
        <v>17282.113333333335</v>
      </c>
      <c r="G84" s="26">
        <f>Таблица1[[#This Row],[RRP*, руб. с НДС]]*0.82</f>
        <v>14171.332933333333</v>
      </c>
      <c r="H84" s="139" t="s">
        <v>1676</v>
      </c>
    </row>
    <row r="85" spans="2:8" ht="105" x14ac:dyDescent="0.25">
      <c r="B85" s="20" t="s">
        <v>888</v>
      </c>
      <c r="C85" s="4" t="s">
        <v>1095</v>
      </c>
      <c r="D85" s="80" t="s">
        <v>814</v>
      </c>
      <c r="E85" s="4" t="s">
        <v>883</v>
      </c>
      <c r="F85" s="81">
        <v>16730.185333333335</v>
      </c>
      <c r="G85" s="26">
        <f>Таблица1[[#This Row],[RRP*, руб. с НДС]]*0.82</f>
        <v>13718.751973333334</v>
      </c>
      <c r="H85" s="139" t="s">
        <v>1676</v>
      </c>
    </row>
    <row r="86" spans="2:8" ht="105" x14ac:dyDescent="0.25">
      <c r="B86" s="20" t="s">
        <v>888</v>
      </c>
      <c r="C86" s="4" t="s">
        <v>1096</v>
      </c>
      <c r="D86" s="80" t="s">
        <v>866</v>
      </c>
      <c r="E86" s="4" t="s">
        <v>884</v>
      </c>
      <c r="F86" s="81">
        <v>18523.788666666667</v>
      </c>
      <c r="G86" s="26">
        <f>Таблица1[[#This Row],[RRP*, руб. с НДС]]*0.82</f>
        <v>15189.506706666667</v>
      </c>
      <c r="H86" s="139" t="s">
        <v>1677</v>
      </c>
    </row>
    <row r="87" spans="2:8" ht="105" x14ac:dyDescent="0.25">
      <c r="B87" s="20" t="s">
        <v>888</v>
      </c>
      <c r="C87" s="4" t="s">
        <v>1097</v>
      </c>
      <c r="D87" s="80" t="s">
        <v>815</v>
      </c>
      <c r="E87" s="4" t="s">
        <v>884</v>
      </c>
      <c r="F87" s="81">
        <v>17971.860666666667</v>
      </c>
      <c r="G87" s="26">
        <f>Таблица1[[#This Row],[RRP*, руб. с НДС]]*0.82</f>
        <v>14736.925746666666</v>
      </c>
      <c r="H87" s="139" t="s">
        <v>1677</v>
      </c>
    </row>
    <row r="88" spans="2:8" ht="105" x14ac:dyDescent="0.25">
      <c r="B88" s="20" t="s">
        <v>888</v>
      </c>
      <c r="C88" s="4" t="s">
        <v>1098</v>
      </c>
      <c r="D88" s="80" t="s">
        <v>867</v>
      </c>
      <c r="E88" s="4" t="s">
        <v>885</v>
      </c>
      <c r="F88" s="81">
        <v>17192.646666666667</v>
      </c>
      <c r="G88" s="26">
        <f>Таблица1[[#This Row],[RRP*, руб. с НДС]]*0.82</f>
        <v>14097.970266666667</v>
      </c>
      <c r="H88" s="139" t="s">
        <v>1678</v>
      </c>
    </row>
    <row r="89" spans="2:8" ht="105" x14ac:dyDescent="0.25">
      <c r="B89" s="20" t="s">
        <v>888</v>
      </c>
      <c r="C89" s="4" t="s">
        <v>1099</v>
      </c>
      <c r="D89" s="80" t="s">
        <v>816</v>
      </c>
      <c r="E89" s="4" t="s">
        <v>885</v>
      </c>
      <c r="F89" s="81">
        <v>16640.718666666668</v>
      </c>
      <c r="G89" s="26">
        <f>Таблица1[[#This Row],[RRP*, руб. с НДС]]*0.82</f>
        <v>13645.389306666666</v>
      </c>
      <c r="H89" s="139" t="s">
        <v>1678</v>
      </c>
    </row>
    <row r="90" spans="2:8" ht="105" x14ac:dyDescent="0.25">
      <c r="B90" s="20" t="s">
        <v>888</v>
      </c>
      <c r="C90" s="4" t="s">
        <v>1100</v>
      </c>
      <c r="D90" s="80" t="s">
        <v>868</v>
      </c>
      <c r="E90" s="4" t="s">
        <v>886</v>
      </c>
      <c r="F90" s="81">
        <v>18628.546000000002</v>
      </c>
      <c r="G90" s="26">
        <f>Таблица1[[#This Row],[RRP*, руб. с НДС]]*0.82</f>
        <v>15275.407720000001</v>
      </c>
      <c r="H90" s="139" t="s">
        <v>1679</v>
      </c>
    </row>
    <row r="91" spans="2:8" ht="105" x14ac:dyDescent="0.25">
      <c r="B91" s="20" t="s">
        <v>888</v>
      </c>
      <c r="C91" s="4" t="s">
        <v>1101</v>
      </c>
      <c r="D91" s="80" t="s">
        <v>817</v>
      </c>
      <c r="E91" s="4" t="s">
        <v>886</v>
      </c>
      <c r="F91" s="81">
        <v>18076.618000000002</v>
      </c>
      <c r="G91" s="26">
        <f>Таблица1[[#This Row],[RRP*, руб. с НДС]]*0.82</f>
        <v>14822.826760000002</v>
      </c>
      <c r="H91" s="139" t="s">
        <v>1679</v>
      </c>
    </row>
    <row r="92" spans="2:8" ht="105" x14ac:dyDescent="0.25">
      <c r="B92" s="20" t="s">
        <v>888</v>
      </c>
      <c r="C92" s="4" t="s">
        <v>1102</v>
      </c>
      <c r="D92" s="80" t="s">
        <v>869</v>
      </c>
      <c r="E92" s="4" t="s">
        <v>887</v>
      </c>
      <c r="F92" s="81">
        <v>20068.349333333332</v>
      </c>
      <c r="G92" s="26">
        <f>Таблица1[[#This Row],[RRP*, руб. с НДС]]*0.82</f>
        <v>16456.046453333332</v>
      </c>
      <c r="H92" s="139" t="s">
        <v>1680</v>
      </c>
    </row>
    <row r="93" spans="2:8" ht="105" x14ac:dyDescent="0.25">
      <c r="B93" s="20" t="s">
        <v>888</v>
      </c>
      <c r="C93" s="4" t="s">
        <v>1103</v>
      </c>
      <c r="D93" s="80" t="s">
        <v>818</v>
      </c>
      <c r="E93" s="4" t="s">
        <v>887</v>
      </c>
      <c r="F93" s="81">
        <v>19516.421333333335</v>
      </c>
      <c r="G93" s="26">
        <f>Таблица1[[#This Row],[RRP*, руб. с НДС]]*0.82</f>
        <v>16003.465493333335</v>
      </c>
      <c r="H93" s="139" t="s">
        <v>1680</v>
      </c>
    </row>
    <row r="94" spans="2:8" ht="105" x14ac:dyDescent="0.25">
      <c r="B94" s="20" t="s">
        <v>888</v>
      </c>
      <c r="C94" s="4" t="s">
        <v>1104</v>
      </c>
      <c r="D94" s="80" t="s">
        <v>870</v>
      </c>
      <c r="E94" s="4" t="s">
        <v>483</v>
      </c>
      <c r="F94" s="81">
        <v>18340.788666666667</v>
      </c>
      <c r="G94" s="26">
        <f>Таблица1[[#This Row],[RRP*, руб. с НДС]]*0.82</f>
        <v>15039.446706666666</v>
      </c>
      <c r="H94" s="139" t="s">
        <v>1681</v>
      </c>
    </row>
    <row r="95" spans="2:8" ht="105" x14ac:dyDescent="0.25">
      <c r="B95" s="20" t="s">
        <v>888</v>
      </c>
      <c r="C95" s="4" t="s">
        <v>1105</v>
      </c>
      <c r="D95" s="80" t="s">
        <v>819</v>
      </c>
      <c r="E95" s="4" t="s">
        <v>483</v>
      </c>
      <c r="F95" s="81">
        <v>17788.860666666667</v>
      </c>
      <c r="G95" s="26">
        <f>Таблица1[[#This Row],[RRP*, руб. с НДС]]*0.82</f>
        <v>14586.865746666666</v>
      </c>
      <c r="H95" s="139" t="s">
        <v>1681</v>
      </c>
    </row>
    <row r="96" spans="2:8" ht="105" x14ac:dyDescent="0.25">
      <c r="B96" s="20" t="s">
        <v>888</v>
      </c>
      <c r="C96" s="4" t="s">
        <v>1106</v>
      </c>
      <c r="D96" s="80" t="s">
        <v>871</v>
      </c>
      <c r="E96" s="4" t="s">
        <v>484</v>
      </c>
      <c r="F96" s="81">
        <v>19974.815999999999</v>
      </c>
      <c r="G96" s="26">
        <f>Таблица1[[#This Row],[RRP*, руб. с НДС]]*0.82</f>
        <v>16379.349119999999</v>
      </c>
      <c r="H96" s="139" t="s">
        <v>1682</v>
      </c>
    </row>
    <row r="97" spans="2:8" ht="105" x14ac:dyDescent="0.25">
      <c r="B97" s="20" t="s">
        <v>888</v>
      </c>
      <c r="C97" s="4" t="s">
        <v>1107</v>
      </c>
      <c r="D97" s="80" t="s">
        <v>820</v>
      </c>
      <c r="E97" s="4" t="s">
        <v>484</v>
      </c>
      <c r="F97" s="81">
        <v>19422.888000000003</v>
      </c>
      <c r="G97" s="26">
        <f>Таблица1[[#This Row],[RRP*, руб. с НДС]]*0.82</f>
        <v>15926.768160000001</v>
      </c>
      <c r="H97" s="139" t="s">
        <v>1682</v>
      </c>
    </row>
    <row r="98" spans="2:8" ht="105" x14ac:dyDescent="0.25">
      <c r="B98" s="20" t="s">
        <v>888</v>
      </c>
      <c r="C98" s="4" t="s">
        <v>1108</v>
      </c>
      <c r="D98" s="80" t="s">
        <v>872</v>
      </c>
      <c r="E98" s="4" t="s">
        <v>485</v>
      </c>
      <c r="F98" s="81">
        <v>21613.072666666667</v>
      </c>
      <c r="G98" s="26">
        <f>Таблица1[[#This Row],[RRP*, руб. с НДС]]*0.82</f>
        <v>17722.719586666666</v>
      </c>
      <c r="H98" s="139" t="s">
        <v>1683</v>
      </c>
    </row>
    <row r="99" spans="2:8" ht="105" x14ac:dyDescent="0.25">
      <c r="B99" s="20" t="s">
        <v>888</v>
      </c>
      <c r="C99" s="4" t="s">
        <v>1109</v>
      </c>
      <c r="D99" s="80" t="s">
        <v>821</v>
      </c>
      <c r="E99" s="4" t="s">
        <v>485</v>
      </c>
      <c r="F99" s="81">
        <v>21061.144666666667</v>
      </c>
      <c r="G99" s="26">
        <f>Таблица1[[#This Row],[RRP*, руб. с НДС]]*0.82</f>
        <v>17270.138626666667</v>
      </c>
      <c r="H99" s="139" t="s">
        <v>1683</v>
      </c>
    </row>
    <row r="100" spans="2:8" ht="105" x14ac:dyDescent="0.25">
      <c r="B100" s="20" t="s">
        <v>888</v>
      </c>
      <c r="C100" s="4" t="s">
        <v>1110</v>
      </c>
      <c r="D100" s="80" t="s">
        <v>873</v>
      </c>
      <c r="E100" s="4" t="s">
        <v>487</v>
      </c>
      <c r="F100" s="81">
        <v>19488.930666666667</v>
      </c>
      <c r="G100" s="26">
        <f>Таблица1[[#This Row],[RRP*, руб. с НДС]]*0.82</f>
        <v>15980.923146666666</v>
      </c>
      <c r="H100" s="139" t="s">
        <v>1684</v>
      </c>
    </row>
    <row r="101" spans="2:8" ht="105" x14ac:dyDescent="0.25">
      <c r="B101" s="20" t="s">
        <v>888</v>
      </c>
      <c r="C101" s="4" t="s">
        <v>1111</v>
      </c>
      <c r="D101" s="80" t="s">
        <v>822</v>
      </c>
      <c r="E101" s="4" t="s">
        <v>487</v>
      </c>
      <c r="F101" s="81">
        <v>18937.002666666667</v>
      </c>
      <c r="G101" s="26">
        <f>Таблица1[[#This Row],[RRP*, руб. с НДС]]*0.82</f>
        <v>15528.342186666667</v>
      </c>
      <c r="H101" s="139" t="s">
        <v>1684</v>
      </c>
    </row>
    <row r="102" spans="2:8" ht="105" x14ac:dyDescent="0.25">
      <c r="B102" s="20" t="s">
        <v>888</v>
      </c>
      <c r="C102" s="4" t="s">
        <v>1112</v>
      </c>
      <c r="D102" s="80" t="s">
        <v>874</v>
      </c>
      <c r="E102" s="4" t="s">
        <v>488</v>
      </c>
      <c r="F102" s="81">
        <v>21321.248666666666</v>
      </c>
      <c r="G102" s="26">
        <f>Таблица1[[#This Row],[RRP*, руб. с НДС]]*0.82</f>
        <v>17483.423906666667</v>
      </c>
      <c r="H102" s="139" t="s">
        <v>1685</v>
      </c>
    </row>
    <row r="103" spans="2:8" ht="105" x14ac:dyDescent="0.25">
      <c r="B103" s="20" t="s">
        <v>888</v>
      </c>
      <c r="C103" s="4" t="s">
        <v>1113</v>
      </c>
      <c r="D103" s="80" t="s">
        <v>823</v>
      </c>
      <c r="E103" s="4" t="s">
        <v>488</v>
      </c>
      <c r="F103" s="81">
        <v>20769.320666666667</v>
      </c>
      <c r="G103" s="26">
        <f>Таблица1[[#This Row],[RRP*, руб. с НДС]]*0.82</f>
        <v>17030.842946666664</v>
      </c>
      <c r="H103" s="139" t="s">
        <v>1685</v>
      </c>
    </row>
    <row r="104" spans="2:8" ht="105" x14ac:dyDescent="0.25">
      <c r="B104" s="20" t="s">
        <v>888</v>
      </c>
      <c r="C104" s="4" t="s">
        <v>1114</v>
      </c>
      <c r="D104" s="80" t="s">
        <v>875</v>
      </c>
      <c r="E104" s="4" t="s">
        <v>489</v>
      </c>
      <c r="F104" s="81">
        <v>23157.673999999999</v>
      </c>
      <c r="G104" s="26">
        <f>Таблица1[[#This Row],[RRP*, руб. с НДС]]*0.82</f>
        <v>18989.292679999999</v>
      </c>
      <c r="H104" s="139" t="s">
        <v>1686</v>
      </c>
    </row>
    <row r="105" spans="2:8" ht="105" x14ac:dyDescent="0.25">
      <c r="B105" s="20" t="s">
        <v>888</v>
      </c>
      <c r="C105" s="4" t="s">
        <v>1115</v>
      </c>
      <c r="D105" s="80" t="s">
        <v>824</v>
      </c>
      <c r="E105" s="4" t="s">
        <v>489</v>
      </c>
      <c r="F105" s="81">
        <v>22605.746000000003</v>
      </c>
      <c r="G105" s="26">
        <f>Таблица1[[#This Row],[RRP*, руб. с НДС]]*0.82</f>
        <v>18536.711720000003</v>
      </c>
      <c r="H105" s="139" t="s">
        <v>1686</v>
      </c>
    </row>
    <row r="106" spans="2:8" ht="105" x14ac:dyDescent="0.25">
      <c r="B106" s="20" t="s">
        <v>888</v>
      </c>
      <c r="C106" s="4" t="s">
        <v>1116</v>
      </c>
      <c r="D106" s="80" t="s">
        <v>876</v>
      </c>
      <c r="E106" s="4" t="s">
        <v>491</v>
      </c>
      <c r="F106" s="81">
        <v>19672.947333333334</v>
      </c>
      <c r="G106" s="26">
        <f>Таблица1[[#This Row],[RRP*, руб. с НДС]]*0.82</f>
        <v>16131.816813333333</v>
      </c>
      <c r="H106" s="139" t="s">
        <v>1687</v>
      </c>
    </row>
    <row r="107" spans="2:8" ht="105" x14ac:dyDescent="0.25">
      <c r="B107" s="20" t="s">
        <v>888</v>
      </c>
      <c r="C107" s="4" t="s">
        <v>1117</v>
      </c>
      <c r="D107" s="80" t="s">
        <v>825</v>
      </c>
      <c r="E107" s="4" t="s">
        <v>491</v>
      </c>
      <c r="F107" s="81">
        <v>19121.019333333334</v>
      </c>
      <c r="G107" s="26">
        <f>Таблица1[[#This Row],[RRP*, руб. с НДС]]*0.82</f>
        <v>15679.235853333332</v>
      </c>
      <c r="H107" s="139" t="s">
        <v>1687</v>
      </c>
    </row>
    <row r="108" spans="2:8" ht="105" x14ac:dyDescent="0.25">
      <c r="B108" s="20" t="s">
        <v>888</v>
      </c>
      <c r="C108" s="4" t="s">
        <v>1118</v>
      </c>
      <c r="D108" s="80" t="s">
        <v>877</v>
      </c>
      <c r="E108" s="4" t="s">
        <v>492</v>
      </c>
      <c r="F108" s="81">
        <v>22496.759333333335</v>
      </c>
      <c r="G108" s="26">
        <f>Таблица1[[#This Row],[RRP*, руб. с НДС]]*0.82</f>
        <v>18447.342653333333</v>
      </c>
      <c r="H108" s="139" t="s">
        <v>1688</v>
      </c>
    </row>
    <row r="109" spans="2:8" ht="105" x14ac:dyDescent="0.25">
      <c r="B109" s="20" t="s">
        <v>888</v>
      </c>
      <c r="C109" s="4" t="s">
        <v>1119</v>
      </c>
      <c r="D109" s="80" t="s">
        <v>826</v>
      </c>
      <c r="E109" s="4" t="s">
        <v>492</v>
      </c>
      <c r="F109" s="81">
        <v>21944.831333333332</v>
      </c>
      <c r="G109" s="26">
        <f>Таблица1[[#This Row],[RRP*, руб. с НДС]]*0.82</f>
        <v>17994.76169333333</v>
      </c>
      <c r="H109" s="139" t="s">
        <v>1688</v>
      </c>
    </row>
    <row r="110" spans="2:8" ht="105" x14ac:dyDescent="0.25">
      <c r="B110" s="20" t="s">
        <v>888</v>
      </c>
      <c r="C110" s="4" t="s">
        <v>1120</v>
      </c>
      <c r="D110" s="80" t="s">
        <v>878</v>
      </c>
      <c r="E110" s="4" t="s">
        <v>493</v>
      </c>
      <c r="F110" s="81">
        <v>23735.831999999999</v>
      </c>
      <c r="G110" s="26">
        <f>Таблица1[[#This Row],[RRP*, руб. с НДС]]*0.82</f>
        <v>19463.382239999999</v>
      </c>
      <c r="H110" s="139" t="s">
        <v>1689</v>
      </c>
    </row>
    <row r="111" spans="2:8" ht="105" x14ac:dyDescent="0.25">
      <c r="B111" s="20" t="s">
        <v>888</v>
      </c>
      <c r="C111" s="4" t="s">
        <v>1121</v>
      </c>
      <c r="D111" s="80" t="s">
        <v>827</v>
      </c>
      <c r="E111" s="4" t="s">
        <v>493</v>
      </c>
      <c r="F111" s="81">
        <v>23183.904000000006</v>
      </c>
      <c r="G111" s="26">
        <f>Таблица1[[#This Row],[RRP*, руб. с НДС]]*0.82</f>
        <v>19010.801280000003</v>
      </c>
      <c r="H111" s="139" t="s">
        <v>1689</v>
      </c>
    </row>
    <row r="112" spans="2:8" ht="105" x14ac:dyDescent="0.25">
      <c r="B112" s="20" t="s">
        <v>888</v>
      </c>
      <c r="C112" s="4" t="s">
        <v>1122</v>
      </c>
      <c r="D112" s="80" t="s">
        <v>879</v>
      </c>
      <c r="E112" s="4" t="s">
        <v>495</v>
      </c>
      <c r="F112" s="81">
        <v>22052.028666666669</v>
      </c>
      <c r="G112" s="26">
        <f>Таблица1[[#This Row],[RRP*, руб. с НДС]]*0.82</f>
        <v>18082.663506666668</v>
      </c>
      <c r="H112" s="139" t="s">
        <v>1690</v>
      </c>
    </row>
    <row r="113" spans="2:8" ht="105" x14ac:dyDescent="0.25">
      <c r="B113" s="20" t="s">
        <v>888</v>
      </c>
      <c r="C113" s="4" t="s">
        <v>1123</v>
      </c>
      <c r="D113" s="80" t="s">
        <v>828</v>
      </c>
      <c r="E113" s="4" t="s">
        <v>495</v>
      </c>
      <c r="F113" s="81">
        <v>21500.100666666665</v>
      </c>
      <c r="G113" s="26">
        <f>Таблица1[[#This Row],[RRP*, руб. с НДС]]*0.82</f>
        <v>17630.082546666665</v>
      </c>
      <c r="H113" s="139" t="s">
        <v>1690</v>
      </c>
    </row>
    <row r="114" spans="2:8" ht="105" x14ac:dyDescent="0.25">
      <c r="B114" s="20" t="s">
        <v>888</v>
      </c>
      <c r="C114" s="4" t="s">
        <v>1124</v>
      </c>
      <c r="D114" s="80" t="s">
        <v>880</v>
      </c>
      <c r="E114" s="4" t="s">
        <v>496</v>
      </c>
      <c r="F114" s="81">
        <v>23645.551999999996</v>
      </c>
      <c r="G114" s="26">
        <f>Таблица1[[#This Row],[RRP*, руб. с НДС]]*0.82</f>
        <v>19389.352639999997</v>
      </c>
      <c r="H114" s="139" t="s">
        <v>1691</v>
      </c>
    </row>
    <row r="115" spans="2:8" ht="105" x14ac:dyDescent="0.25">
      <c r="B115" s="20" t="s">
        <v>888</v>
      </c>
      <c r="C115" s="4" t="s">
        <v>1125</v>
      </c>
      <c r="D115" s="80" t="s">
        <v>829</v>
      </c>
      <c r="E115" s="4" t="s">
        <v>496</v>
      </c>
      <c r="F115" s="81">
        <v>23093.624</v>
      </c>
      <c r="G115" s="26">
        <f>Таблица1[[#This Row],[RRP*, руб. с НДС]]*0.82</f>
        <v>18936.771679999998</v>
      </c>
      <c r="H115" s="139" t="s">
        <v>1691</v>
      </c>
    </row>
    <row r="116" spans="2:8" ht="105" x14ac:dyDescent="0.25">
      <c r="B116" s="20" t="s">
        <v>888</v>
      </c>
      <c r="C116" s="4" t="s">
        <v>1126</v>
      </c>
      <c r="D116" s="80" t="s">
        <v>881</v>
      </c>
      <c r="E116" s="4" t="s">
        <v>497</v>
      </c>
      <c r="F116" s="81">
        <v>25336.512666666662</v>
      </c>
      <c r="G116" s="26">
        <f>Таблица1[[#This Row],[RRP*, руб. с НДС]]*0.82</f>
        <v>20775.940386666662</v>
      </c>
      <c r="H116" s="139" t="s">
        <v>1692</v>
      </c>
    </row>
    <row r="117" spans="2:8" ht="105" x14ac:dyDescent="0.25">
      <c r="B117" s="20" t="s">
        <v>888</v>
      </c>
      <c r="C117" s="4" t="s">
        <v>1127</v>
      </c>
      <c r="D117" s="80" t="s">
        <v>830</v>
      </c>
      <c r="E117" s="4" t="s">
        <v>497</v>
      </c>
      <c r="F117" s="81">
        <v>24784.584666666662</v>
      </c>
      <c r="G117" s="26">
        <f>Таблица1[[#This Row],[RRP*, руб. с НДС]]*0.82</f>
        <v>20323.359426666662</v>
      </c>
      <c r="H117" s="139" t="s">
        <v>1692</v>
      </c>
    </row>
    <row r="118" spans="2:8" ht="37.5" x14ac:dyDescent="0.25">
      <c r="B118" s="144"/>
      <c r="C118" s="82"/>
      <c r="D118" s="147" t="s">
        <v>2096</v>
      </c>
      <c r="E118" s="4"/>
      <c r="F118" s="83"/>
      <c r="G118" s="26"/>
      <c r="H118" s="139"/>
    </row>
    <row r="119" spans="2:8" ht="105" x14ac:dyDescent="0.25">
      <c r="B119" s="20" t="s">
        <v>889</v>
      </c>
      <c r="C119" s="4" t="s">
        <v>1532</v>
      </c>
      <c r="D119" s="80" t="s">
        <v>729</v>
      </c>
      <c r="E119" s="4" t="s">
        <v>439</v>
      </c>
      <c r="F119" s="81">
        <v>28657.352666666662</v>
      </c>
      <c r="G119" s="26">
        <f>Таблица1[[#This Row],[RRP*, руб. с НДС]]*0.82</f>
        <v>23499.029186666663</v>
      </c>
      <c r="H119" s="139" t="s">
        <v>1693</v>
      </c>
    </row>
    <row r="120" spans="2:8" ht="105" x14ac:dyDescent="0.25">
      <c r="B120" s="20" t="s">
        <v>889</v>
      </c>
      <c r="C120" s="4" t="s">
        <v>1533</v>
      </c>
      <c r="D120" s="80" t="s">
        <v>678</v>
      </c>
      <c r="E120" s="4" t="s">
        <v>439</v>
      </c>
      <c r="F120" s="81">
        <v>28105.424666666666</v>
      </c>
      <c r="G120" s="26">
        <f>Таблица1[[#This Row],[RRP*, руб. с НДС]]*0.82</f>
        <v>23046.448226666664</v>
      </c>
      <c r="H120" s="139" t="s">
        <v>1693</v>
      </c>
    </row>
    <row r="121" spans="2:8" ht="105" x14ac:dyDescent="0.25">
      <c r="B121" s="20" t="s">
        <v>889</v>
      </c>
      <c r="C121" s="4" t="s">
        <v>1534</v>
      </c>
      <c r="D121" s="80" t="s">
        <v>730</v>
      </c>
      <c r="E121" s="4" t="s">
        <v>440</v>
      </c>
      <c r="F121" s="81">
        <v>30410.614666666665</v>
      </c>
      <c r="G121" s="26">
        <f>Таблица1[[#This Row],[RRP*, руб. с НДС]]*0.82</f>
        <v>24936.704026666663</v>
      </c>
      <c r="H121" s="139" t="s">
        <v>1694</v>
      </c>
    </row>
    <row r="122" spans="2:8" ht="105" x14ac:dyDescent="0.25">
      <c r="B122" s="20" t="s">
        <v>889</v>
      </c>
      <c r="C122" s="4" t="s">
        <v>1535</v>
      </c>
      <c r="D122" s="80" t="s">
        <v>679</v>
      </c>
      <c r="E122" s="4" t="s">
        <v>440</v>
      </c>
      <c r="F122" s="81">
        <v>29858.686666666668</v>
      </c>
      <c r="G122" s="26">
        <f>Таблица1[[#This Row],[RRP*, руб. с НДС]]*0.82</f>
        <v>24484.123066666667</v>
      </c>
      <c r="H122" s="139" t="s">
        <v>1694</v>
      </c>
    </row>
    <row r="123" spans="2:8" ht="105" x14ac:dyDescent="0.25">
      <c r="B123" s="20" t="s">
        <v>889</v>
      </c>
      <c r="C123" s="4" t="s">
        <v>1536</v>
      </c>
      <c r="D123" s="80" t="s">
        <v>731</v>
      </c>
      <c r="E123" s="4" t="s">
        <v>441</v>
      </c>
      <c r="F123" s="81">
        <v>32775.503333333334</v>
      </c>
      <c r="G123" s="26">
        <f>Таблица1[[#This Row],[RRP*, руб. с НДС]]*0.82</f>
        <v>26875.912733333331</v>
      </c>
      <c r="H123" s="139" t="s">
        <v>1695</v>
      </c>
    </row>
    <row r="124" spans="2:8" ht="105" x14ac:dyDescent="0.25">
      <c r="B124" s="20" t="s">
        <v>889</v>
      </c>
      <c r="C124" s="4" t="s">
        <v>1537</v>
      </c>
      <c r="D124" s="80" t="s">
        <v>680</v>
      </c>
      <c r="E124" s="4" t="s">
        <v>441</v>
      </c>
      <c r="F124" s="81">
        <v>32223.575333333334</v>
      </c>
      <c r="G124" s="26">
        <f>Таблица1[[#This Row],[RRP*, руб. с НДС]]*0.82</f>
        <v>26423.331773333332</v>
      </c>
      <c r="H124" s="139" t="s">
        <v>1695</v>
      </c>
    </row>
    <row r="125" spans="2:8" ht="105" x14ac:dyDescent="0.25">
      <c r="B125" s="20" t="s">
        <v>889</v>
      </c>
      <c r="C125" s="4" t="s">
        <v>1538</v>
      </c>
      <c r="D125" s="80" t="s">
        <v>732</v>
      </c>
      <c r="E125" s="4" t="s">
        <v>443</v>
      </c>
      <c r="F125" s="81">
        <v>29184.596000000001</v>
      </c>
      <c r="G125" s="26">
        <f>Таблица1[[#This Row],[RRP*, руб. с НДС]]*0.82</f>
        <v>23931.368719999999</v>
      </c>
      <c r="H125" s="139" t="s">
        <v>1696</v>
      </c>
    </row>
    <row r="126" spans="2:8" ht="105" x14ac:dyDescent="0.25">
      <c r="B126" s="20" t="s">
        <v>889</v>
      </c>
      <c r="C126" s="4" t="s">
        <v>1539</v>
      </c>
      <c r="D126" s="80" t="s">
        <v>681</v>
      </c>
      <c r="E126" s="4" t="s">
        <v>443</v>
      </c>
      <c r="F126" s="81">
        <v>28632.668000000001</v>
      </c>
      <c r="G126" s="26">
        <f>Таблица1[[#This Row],[RRP*, руб. с НДС]]*0.82</f>
        <v>23478.787759999999</v>
      </c>
      <c r="H126" s="139" t="s">
        <v>1696</v>
      </c>
    </row>
    <row r="127" spans="2:8" ht="105" x14ac:dyDescent="0.25">
      <c r="B127" s="20" t="s">
        <v>889</v>
      </c>
      <c r="C127" s="4" t="s">
        <v>1540</v>
      </c>
      <c r="D127" s="80" t="s">
        <v>733</v>
      </c>
      <c r="E127" s="4" t="s">
        <v>444</v>
      </c>
      <c r="F127" s="81">
        <v>32178.191333333332</v>
      </c>
      <c r="G127" s="26">
        <f>Таблица1[[#This Row],[RRP*, руб. с НДС]]*0.82</f>
        <v>26386.116893333332</v>
      </c>
      <c r="H127" s="139" t="s">
        <v>1697</v>
      </c>
    </row>
    <row r="128" spans="2:8" ht="105" x14ac:dyDescent="0.25">
      <c r="B128" s="20" t="s">
        <v>889</v>
      </c>
      <c r="C128" s="4" t="s">
        <v>1541</v>
      </c>
      <c r="D128" s="80" t="s">
        <v>682</v>
      </c>
      <c r="E128" s="4" t="s">
        <v>444</v>
      </c>
      <c r="F128" s="81">
        <v>31626.263333333332</v>
      </c>
      <c r="G128" s="26">
        <f>Таблица1[[#This Row],[RRP*, руб. с НДС]]*0.82</f>
        <v>25933.535933333333</v>
      </c>
      <c r="H128" s="139" t="s">
        <v>1697</v>
      </c>
    </row>
    <row r="129" spans="2:8" ht="105" x14ac:dyDescent="0.25">
      <c r="B129" s="20" t="s">
        <v>889</v>
      </c>
      <c r="C129" s="4" t="s">
        <v>1542</v>
      </c>
      <c r="D129" s="80" t="s">
        <v>734</v>
      </c>
      <c r="E129" s="4" t="s">
        <v>445</v>
      </c>
      <c r="F129" s="81">
        <v>34257.599999999999</v>
      </c>
      <c r="G129" s="26">
        <f>Таблица1[[#This Row],[RRP*, руб. с НДС]]*0.82</f>
        <v>28091.231999999996</v>
      </c>
      <c r="H129" s="139" t="s">
        <v>1698</v>
      </c>
    </row>
    <row r="130" spans="2:8" ht="105" x14ac:dyDescent="0.25">
      <c r="B130" s="20" t="s">
        <v>889</v>
      </c>
      <c r="C130" s="4" t="s">
        <v>1543</v>
      </c>
      <c r="D130" s="80" t="s">
        <v>683</v>
      </c>
      <c r="E130" s="4" t="s">
        <v>445</v>
      </c>
      <c r="F130" s="81">
        <v>33705.671999999999</v>
      </c>
      <c r="G130" s="26">
        <f>Таблица1[[#This Row],[RRP*, руб. с НДС]]*0.82</f>
        <v>27638.651039999997</v>
      </c>
      <c r="H130" s="139" t="s">
        <v>1698</v>
      </c>
    </row>
    <row r="131" spans="2:8" ht="105" x14ac:dyDescent="0.25">
      <c r="B131" s="20" t="s">
        <v>889</v>
      </c>
      <c r="C131" s="4" t="s">
        <v>1544</v>
      </c>
      <c r="D131" s="80" t="s">
        <v>735</v>
      </c>
      <c r="E131" s="4" t="s">
        <v>447</v>
      </c>
      <c r="F131" s="81">
        <v>30671.735333333334</v>
      </c>
      <c r="G131" s="26">
        <f>Таблица1[[#This Row],[RRP*, руб. с НДС]]*0.82</f>
        <v>25150.822973333332</v>
      </c>
      <c r="H131" s="139" t="s">
        <v>1699</v>
      </c>
    </row>
    <row r="132" spans="2:8" ht="105" x14ac:dyDescent="0.25">
      <c r="B132" s="20" t="s">
        <v>889</v>
      </c>
      <c r="C132" s="4" t="s">
        <v>1545</v>
      </c>
      <c r="D132" s="80" t="s">
        <v>684</v>
      </c>
      <c r="E132" s="4" t="s">
        <v>447</v>
      </c>
      <c r="F132" s="81">
        <v>30119.807333333334</v>
      </c>
      <c r="G132" s="26">
        <f>Таблица1[[#This Row],[RRP*, руб. с НДС]]*0.82</f>
        <v>24698.242013333333</v>
      </c>
      <c r="H132" s="139" t="s">
        <v>1699</v>
      </c>
    </row>
    <row r="133" spans="2:8" ht="105" x14ac:dyDescent="0.25">
      <c r="B133" s="20" t="s">
        <v>889</v>
      </c>
      <c r="C133" s="4" t="s">
        <v>1546</v>
      </c>
      <c r="D133" s="80" t="s">
        <v>736</v>
      </c>
      <c r="E133" s="4" t="s">
        <v>448</v>
      </c>
      <c r="F133" s="81">
        <v>33255.898666666668</v>
      </c>
      <c r="G133" s="26">
        <f>Таблица1[[#This Row],[RRP*, руб. с НДС]]*0.82</f>
        <v>27269.836906666667</v>
      </c>
      <c r="H133" s="139" t="s">
        <v>1700</v>
      </c>
    </row>
    <row r="134" spans="2:8" ht="105" x14ac:dyDescent="0.25">
      <c r="B134" s="20" t="s">
        <v>889</v>
      </c>
      <c r="C134" s="4" t="s">
        <v>1547</v>
      </c>
      <c r="D134" s="80" t="s">
        <v>685</v>
      </c>
      <c r="E134" s="4" t="s">
        <v>448</v>
      </c>
      <c r="F134" s="81">
        <v>32703.970666666672</v>
      </c>
      <c r="G134" s="26">
        <f>Таблица1[[#This Row],[RRP*, руб. с НДС]]*0.82</f>
        <v>26817.255946666668</v>
      </c>
      <c r="H134" s="139" t="s">
        <v>1700</v>
      </c>
    </row>
    <row r="135" spans="2:8" ht="105" x14ac:dyDescent="0.25">
      <c r="B135" s="20" t="s">
        <v>889</v>
      </c>
      <c r="C135" s="4" t="s">
        <v>1548</v>
      </c>
      <c r="D135" s="80" t="s">
        <v>737</v>
      </c>
      <c r="E135" s="4" t="s">
        <v>449</v>
      </c>
      <c r="F135" s="81">
        <v>35868.731999999996</v>
      </c>
      <c r="G135" s="26">
        <f>Таблица1[[#This Row],[RRP*, руб. с НДС]]*0.82</f>
        <v>29412.360239999995</v>
      </c>
      <c r="H135" s="139" t="s">
        <v>1701</v>
      </c>
    </row>
    <row r="136" spans="2:8" ht="105" x14ac:dyDescent="0.25">
      <c r="B136" s="20" t="s">
        <v>889</v>
      </c>
      <c r="C136" s="4" t="s">
        <v>1549</v>
      </c>
      <c r="D136" s="80" t="s">
        <v>686</v>
      </c>
      <c r="E136" s="4" t="s">
        <v>449</v>
      </c>
      <c r="F136" s="81">
        <v>35316.804000000004</v>
      </c>
      <c r="G136" s="26">
        <f>Таблица1[[#This Row],[RRP*, руб. с НДС]]*0.82</f>
        <v>28959.779280000002</v>
      </c>
      <c r="H136" s="139" t="s">
        <v>1701</v>
      </c>
    </row>
    <row r="137" spans="2:8" ht="105" x14ac:dyDescent="0.25">
      <c r="B137" s="20" t="s">
        <v>889</v>
      </c>
      <c r="C137" s="4" t="s">
        <v>1550</v>
      </c>
      <c r="D137" s="80" t="s">
        <v>738</v>
      </c>
      <c r="E137" s="4" t="s">
        <v>451</v>
      </c>
      <c r="F137" s="81">
        <v>32679.245333333332</v>
      </c>
      <c r="G137" s="26">
        <f>Таблица1[[#This Row],[RRP*, руб. с НДС]]*0.82</f>
        <v>26796.98117333333</v>
      </c>
      <c r="H137" s="139" t="s">
        <v>1702</v>
      </c>
    </row>
    <row r="138" spans="2:8" ht="105" x14ac:dyDescent="0.25">
      <c r="B138" s="20" t="s">
        <v>889</v>
      </c>
      <c r="C138" s="4" t="s">
        <v>1551</v>
      </c>
      <c r="D138" s="80" t="s">
        <v>687</v>
      </c>
      <c r="E138" s="4" t="s">
        <v>451</v>
      </c>
      <c r="F138" s="81">
        <v>32127.317333333329</v>
      </c>
      <c r="G138" s="26">
        <f>Таблица1[[#This Row],[RRP*, руб. с НДС]]*0.82</f>
        <v>26344.400213333327</v>
      </c>
      <c r="H138" s="139" t="s">
        <v>1702</v>
      </c>
    </row>
    <row r="139" spans="2:8" ht="105" x14ac:dyDescent="0.25">
      <c r="B139" s="20" t="s">
        <v>889</v>
      </c>
      <c r="C139" s="4" t="s">
        <v>1552</v>
      </c>
      <c r="D139" s="80" t="s">
        <v>739</v>
      </c>
      <c r="E139" s="4" t="s">
        <v>452</v>
      </c>
      <c r="F139" s="81">
        <v>35297.772000000004</v>
      </c>
      <c r="G139" s="26">
        <f>Таблица1[[#This Row],[RRP*, руб. с НДС]]*0.82</f>
        <v>28944.173040000001</v>
      </c>
      <c r="H139" s="139" t="s">
        <v>1703</v>
      </c>
    </row>
    <row r="140" spans="2:8" ht="105" x14ac:dyDescent="0.25">
      <c r="B140" s="20" t="s">
        <v>889</v>
      </c>
      <c r="C140" s="4" t="s">
        <v>1553</v>
      </c>
      <c r="D140" s="80" t="s">
        <v>688</v>
      </c>
      <c r="E140" s="4" t="s">
        <v>452</v>
      </c>
      <c r="F140" s="81">
        <v>34745.844000000005</v>
      </c>
      <c r="G140" s="26">
        <f>Таблица1[[#This Row],[RRP*, руб. с НДС]]*0.82</f>
        <v>28491.592080000002</v>
      </c>
      <c r="H140" s="139" t="s">
        <v>1703</v>
      </c>
    </row>
    <row r="141" spans="2:8" ht="105" x14ac:dyDescent="0.25">
      <c r="B141" s="20" t="s">
        <v>889</v>
      </c>
      <c r="C141" s="4" t="s">
        <v>1554</v>
      </c>
      <c r="D141" s="80" t="s">
        <v>740</v>
      </c>
      <c r="E141" s="4" t="s">
        <v>453</v>
      </c>
      <c r="F141" s="81">
        <v>37183.769999999997</v>
      </c>
      <c r="G141" s="26">
        <f>Таблица1[[#This Row],[RRP*, руб. с НДС]]*0.82</f>
        <v>30490.691399999996</v>
      </c>
      <c r="H141" s="139" t="s">
        <v>1704</v>
      </c>
    </row>
    <row r="142" spans="2:8" ht="105" x14ac:dyDescent="0.25">
      <c r="B142" s="20" t="s">
        <v>889</v>
      </c>
      <c r="C142" s="4" t="s">
        <v>1555</v>
      </c>
      <c r="D142" s="80" t="s">
        <v>689</v>
      </c>
      <c r="E142" s="4" t="s">
        <v>453</v>
      </c>
      <c r="F142" s="81">
        <v>36631.841999999997</v>
      </c>
      <c r="G142" s="26">
        <f>Таблица1[[#This Row],[RRP*, руб. с НДС]]*0.82</f>
        <v>30038.110439999997</v>
      </c>
      <c r="H142" s="139" t="s">
        <v>1704</v>
      </c>
    </row>
    <row r="143" spans="2:8" ht="105" x14ac:dyDescent="0.25">
      <c r="B143" s="20" t="s">
        <v>889</v>
      </c>
      <c r="C143" s="4" t="s">
        <v>1556</v>
      </c>
      <c r="D143" s="80" t="s">
        <v>741</v>
      </c>
      <c r="E143" s="4" t="s">
        <v>455</v>
      </c>
      <c r="F143" s="81">
        <v>34066.060000000005</v>
      </c>
      <c r="G143" s="26">
        <f>Таблица1[[#This Row],[RRP*, руб. с НДС]]*0.82</f>
        <v>27934.169200000004</v>
      </c>
      <c r="H143" s="139" t="s">
        <v>1705</v>
      </c>
    </row>
    <row r="144" spans="2:8" ht="105" x14ac:dyDescent="0.25">
      <c r="B144" s="20" t="s">
        <v>889</v>
      </c>
      <c r="C144" s="4" t="s">
        <v>1557</v>
      </c>
      <c r="D144" s="80" t="s">
        <v>690</v>
      </c>
      <c r="E144" s="4" t="s">
        <v>455</v>
      </c>
      <c r="F144" s="81">
        <v>33514.131999999998</v>
      </c>
      <c r="G144" s="26">
        <f>Таблица1[[#This Row],[RRP*, руб. с НДС]]*0.82</f>
        <v>27481.588239999997</v>
      </c>
      <c r="H144" s="139" t="s">
        <v>1705</v>
      </c>
    </row>
    <row r="145" spans="2:8" ht="105" x14ac:dyDescent="0.25">
      <c r="B145" s="20" t="s">
        <v>889</v>
      </c>
      <c r="C145" s="4" t="s">
        <v>1558</v>
      </c>
      <c r="D145" s="80" t="s">
        <v>742</v>
      </c>
      <c r="E145" s="4" t="s">
        <v>456</v>
      </c>
      <c r="F145" s="81">
        <v>36826.065999999999</v>
      </c>
      <c r="G145" s="26">
        <f>Таблица1[[#This Row],[RRP*, руб. с НДС]]*0.82</f>
        <v>30197.374119999997</v>
      </c>
      <c r="H145" s="139" t="s">
        <v>1706</v>
      </c>
    </row>
    <row r="146" spans="2:8" ht="105" x14ac:dyDescent="0.25">
      <c r="B146" s="20" t="s">
        <v>889</v>
      </c>
      <c r="C146" s="4" t="s">
        <v>1559</v>
      </c>
      <c r="D146" s="80" t="s">
        <v>691</v>
      </c>
      <c r="E146" s="4" t="s">
        <v>456</v>
      </c>
      <c r="F146" s="81">
        <v>36274.137999999999</v>
      </c>
      <c r="G146" s="26">
        <f>Таблица1[[#This Row],[RRP*, руб. с НДС]]*0.82</f>
        <v>29744.793159999997</v>
      </c>
      <c r="H146" s="139" t="s">
        <v>1706</v>
      </c>
    </row>
    <row r="147" spans="2:8" ht="105" x14ac:dyDescent="0.25">
      <c r="B147" s="20" t="s">
        <v>889</v>
      </c>
      <c r="C147" s="4" t="s">
        <v>1560</v>
      </c>
      <c r="D147" s="80" t="s">
        <v>743</v>
      </c>
      <c r="E147" s="4" t="s">
        <v>457</v>
      </c>
      <c r="F147" s="81">
        <v>38833.413333333338</v>
      </c>
      <c r="G147" s="26">
        <f>Таблица1[[#This Row],[RRP*, руб. с НДС]]*0.82</f>
        <v>31843.398933333334</v>
      </c>
      <c r="H147" s="139" t="s">
        <v>1707</v>
      </c>
    </row>
    <row r="148" spans="2:8" ht="105" x14ac:dyDescent="0.25">
      <c r="B148" s="20" t="s">
        <v>889</v>
      </c>
      <c r="C148" s="4" t="s">
        <v>1561</v>
      </c>
      <c r="D148" s="80" t="s">
        <v>692</v>
      </c>
      <c r="E148" s="4" t="s">
        <v>457</v>
      </c>
      <c r="F148" s="81">
        <v>38281.48533333333</v>
      </c>
      <c r="G148" s="26">
        <f>Таблица1[[#This Row],[RRP*, руб. с НДС]]*0.82</f>
        <v>31390.817973333327</v>
      </c>
      <c r="H148" s="139" t="s">
        <v>1707</v>
      </c>
    </row>
    <row r="149" spans="2:8" ht="105" x14ac:dyDescent="0.25">
      <c r="B149" s="20" t="s">
        <v>889</v>
      </c>
      <c r="C149" s="4" t="s">
        <v>1562</v>
      </c>
      <c r="D149" s="80" t="s">
        <v>744</v>
      </c>
      <c r="E149" s="4" t="s">
        <v>459</v>
      </c>
      <c r="F149" s="81">
        <v>35420.137999999999</v>
      </c>
      <c r="G149" s="26">
        <f>Таблица1[[#This Row],[RRP*, руб. с НДС]]*0.82</f>
        <v>29044.513159999999</v>
      </c>
      <c r="H149" s="139" t="s">
        <v>1708</v>
      </c>
    </row>
    <row r="150" spans="2:8" ht="105" x14ac:dyDescent="0.25">
      <c r="B150" s="20" t="s">
        <v>889</v>
      </c>
      <c r="C150" s="4" t="s">
        <v>1563</v>
      </c>
      <c r="D150" s="80" t="s">
        <v>693</v>
      </c>
      <c r="E150" s="4" t="s">
        <v>459</v>
      </c>
      <c r="F150" s="81">
        <v>34868.210000000006</v>
      </c>
      <c r="G150" s="26">
        <f>Таблица1[[#This Row],[RRP*, руб. с НДС]]*0.82</f>
        <v>28591.932200000003</v>
      </c>
      <c r="H150" s="139" t="s">
        <v>1708</v>
      </c>
    </row>
    <row r="151" spans="2:8" ht="105" x14ac:dyDescent="0.25">
      <c r="B151" s="20" t="s">
        <v>889</v>
      </c>
      <c r="C151" s="4" t="s">
        <v>1564</v>
      </c>
      <c r="D151" s="80" t="s">
        <v>745</v>
      </c>
      <c r="E151" s="4" t="s">
        <v>460</v>
      </c>
      <c r="F151" s="81">
        <v>38255.296000000002</v>
      </c>
      <c r="G151" s="26">
        <f>Таблица1[[#This Row],[RRP*, руб. с НДС]]*0.82</f>
        <v>31369.342720000001</v>
      </c>
      <c r="H151" s="139" t="s">
        <v>1709</v>
      </c>
    </row>
    <row r="152" spans="2:8" ht="105" x14ac:dyDescent="0.25">
      <c r="B152" s="20" t="s">
        <v>889</v>
      </c>
      <c r="C152" s="4" t="s">
        <v>1565</v>
      </c>
      <c r="D152" s="80" t="s">
        <v>694</v>
      </c>
      <c r="E152" s="4" t="s">
        <v>460</v>
      </c>
      <c r="F152" s="81">
        <v>37703.367999999995</v>
      </c>
      <c r="G152" s="26">
        <f>Таблица1[[#This Row],[RRP*, руб. с НДС]]*0.82</f>
        <v>30916.761759999994</v>
      </c>
      <c r="H152" s="139" t="s">
        <v>1709</v>
      </c>
    </row>
    <row r="153" spans="2:8" ht="105" x14ac:dyDescent="0.25">
      <c r="B153" s="20" t="s">
        <v>889</v>
      </c>
      <c r="C153" s="4" t="s">
        <v>1566</v>
      </c>
      <c r="D153" s="80" t="s">
        <v>746</v>
      </c>
      <c r="E153" s="4" t="s">
        <v>461</v>
      </c>
      <c r="F153" s="81">
        <v>41120.872666666663</v>
      </c>
      <c r="G153" s="26">
        <f>Таблица1[[#This Row],[RRP*, руб. с НДС]]*0.82</f>
        <v>33719.11558666666</v>
      </c>
      <c r="H153" s="139" t="s">
        <v>1710</v>
      </c>
    </row>
    <row r="154" spans="2:8" ht="105" x14ac:dyDescent="0.25">
      <c r="B154" s="20" t="s">
        <v>889</v>
      </c>
      <c r="C154" s="4" t="s">
        <v>1567</v>
      </c>
      <c r="D154" s="80" t="s">
        <v>695</v>
      </c>
      <c r="E154" s="4" t="s">
        <v>461</v>
      </c>
      <c r="F154" s="81">
        <v>40568.94466666667</v>
      </c>
      <c r="G154" s="26">
        <f>Таблица1[[#This Row],[RRP*, руб. с НДС]]*0.82</f>
        <v>33266.534626666667</v>
      </c>
      <c r="H154" s="139" t="s">
        <v>1710</v>
      </c>
    </row>
    <row r="155" spans="2:8" ht="105" x14ac:dyDescent="0.25">
      <c r="B155" s="20" t="s">
        <v>889</v>
      </c>
      <c r="C155" s="4" t="s">
        <v>1568</v>
      </c>
      <c r="D155" s="80" t="s">
        <v>747</v>
      </c>
      <c r="E155" s="4" t="s">
        <v>463</v>
      </c>
      <c r="F155" s="81">
        <v>36839.933333333327</v>
      </c>
      <c r="G155" s="26">
        <f>Таблица1[[#This Row],[RRP*, руб. с НДС]]*0.82</f>
        <v>30208.745333333325</v>
      </c>
      <c r="H155" s="139" t="s">
        <v>1711</v>
      </c>
    </row>
    <row r="156" spans="2:8" ht="105" x14ac:dyDescent="0.25">
      <c r="B156" s="20" t="s">
        <v>889</v>
      </c>
      <c r="C156" s="4" t="s">
        <v>1569</v>
      </c>
      <c r="D156" s="80" t="s">
        <v>696</v>
      </c>
      <c r="E156" s="4" t="s">
        <v>463</v>
      </c>
      <c r="F156" s="81">
        <v>36288.005333333334</v>
      </c>
      <c r="G156" s="26">
        <f>Таблица1[[#This Row],[RRP*, руб. с НДС]]*0.82</f>
        <v>29756.164373333333</v>
      </c>
      <c r="H156" s="139" t="s">
        <v>1711</v>
      </c>
    </row>
    <row r="157" spans="2:8" ht="105" x14ac:dyDescent="0.25">
      <c r="B157" s="20" t="s">
        <v>889</v>
      </c>
      <c r="C157" s="4" t="s">
        <v>1570</v>
      </c>
      <c r="D157" s="80" t="s">
        <v>748</v>
      </c>
      <c r="E157" s="4" t="s">
        <v>464</v>
      </c>
      <c r="F157" s="81">
        <v>41177.155333333336</v>
      </c>
      <c r="G157" s="26">
        <f>Таблица1[[#This Row],[RRP*, руб. с НДС]]*0.82</f>
        <v>33765.267373333336</v>
      </c>
      <c r="H157" s="139" t="s">
        <v>1712</v>
      </c>
    </row>
    <row r="158" spans="2:8" ht="105" x14ac:dyDescent="0.25">
      <c r="B158" s="20" t="s">
        <v>889</v>
      </c>
      <c r="C158" s="4" t="s">
        <v>1571</v>
      </c>
      <c r="D158" s="80" t="s">
        <v>697</v>
      </c>
      <c r="E158" s="4" t="s">
        <v>464</v>
      </c>
      <c r="F158" s="81">
        <v>40625.227333333336</v>
      </c>
      <c r="G158" s="26">
        <f>Таблица1[[#This Row],[RRP*, руб. с НДС]]*0.82</f>
        <v>33312.686413333337</v>
      </c>
      <c r="H158" s="139" t="s">
        <v>1712</v>
      </c>
    </row>
    <row r="159" spans="2:8" ht="105" x14ac:dyDescent="0.25">
      <c r="B159" s="20" t="s">
        <v>889</v>
      </c>
      <c r="C159" s="4" t="s">
        <v>1572</v>
      </c>
      <c r="D159" s="80" t="s">
        <v>749</v>
      </c>
      <c r="E159" s="4" t="s">
        <v>465</v>
      </c>
      <c r="F159" s="81">
        <v>45518.444000000003</v>
      </c>
      <c r="G159" s="26">
        <f>Таблица1[[#This Row],[RRP*, руб. с НДС]]*0.82</f>
        <v>37325.124080000001</v>
      </c>
      <c r="H159" s="139" t="s">
        <v>1713</v>
      </c>
    </row>
    <row r="160" spans="2:8" ht="105" x14ac:dyDescent="0.25">
      <c r="B160" s="20" t="s">
        <v>889</v>
      </c>
      <c r="C160" s="4" t="s">
        <v>1573</v>
      </c>
      <c r="D160" s="80" t="s">
        <v>698</v>
      </c>
      <c r="E160" s="4" t="s">
        <v>465</v>
      </c>
      <c r="F160" s="81">
        <v>44966.516000000003</v>
      </c>
      <c r="G160" s="26">
        <f>Таблица1[[#This Row],[RRP*, руб. с НДС]]*0.82</f>
        <v>36872.543120000002</v>
      </c>
      <c r="H160" s="139" t="s">
        <v>1713</v>
      </c>
    </row>
    <row r="161" spans="2:8" ht="105" x14ac:dyDescent="0.25">
      <c r="B161" s="20" t="s">
        <v>889</v>
      </c>
      <c r="C161" s="4" t="s">
        <v>1574</v>
      </c>
      <c r="D161" s="80" t="s">
        <v>750</v>
      </c>
      <c r="E161" s="4" t="s">
        <v>467</v>
      </c>
      <c r="F161" s="81">
        <v>38259.72866666667</v>
      </c>
      <c r="G161" s="26">
        <f>Таблица1[[#This Row],[RRP*, руб. с НДС]]*0.82</f>
        <v>31372.977506666666</v>
      </c>
      <c r="H161" s="139" t="s">
        <v>1714</v>
      </c>
    </row>
    <row r="162" spans="2:8" ht="105" x14ac:dyDescent="0.25">
      <c r="B162" s="20" t="s">
        <v>889</v>
      </c>
      <c r="C162" s="4" t="s">
        <v>1575</v>
      </c>
      <c r="D162" s="80" t="s">
        <v>699</v>
      </c>
      <c r="E162" s="4" t="s">
        <v>467</v>
      </c>
      <c r="F162" s="81">
        <v>37707.800666666662</v>
      </c>
      <c r="G162" s="26">
        <f>Таблица1[[#This Row],[RRP*, руб. с НДС]]*0.82</f>
        <v>30920.39654666666</v>
      </c>
      <c r="H162" s="139" t="s">
        <v>1714</v>
      </c>
    </row>
    <row r="163" spans="2:8" ht="105" x14ac:dyDescent="0.25">
      <c r="B163" s="20" t="s">
        <v>889</v>
      </c>
      <c r="C163" s="4" t="s">
        <v>1576</v>
      </c>
      <c r="D163" s="80" t="s">
        <v>751</v>
      </c>
      <c r="E163" s="4" t="s">
        <v>468</v>
      </c>
      <c r="F163" s="81">
        <v>42832.654666666669</v>
      </c>
      <c r="G163" s="26">
        <f>Таблица1[[#This Row],[RRP*, руб. с НДС]]*0.82</f>
        <v>35122.776826666668</v>
      </c>
      <c r="H163" s="139" t="s">
        <v>1715</v>
      </c>
    </row>
    <row r="164" spans="2:8" ht="105" x14ac:dyDescent="0.25">
      <c r="B164" s="20" t="s">
        <v>889</v>
      </c>
      <c r="C164" s="4" t="s">
        <v>1577</v>
      </c>
      <c r="D164" s="80" t="s">
        <v>700</v>
      </c>
      <c r="E164" s="4" t="s">
        <v>468</v>
      </c>
      <c r="F164" s="81">
        <v>42280.726666666669</v>
      </c>
      <c r="G164" s="26">
        <f>Таблица1[[#This Row],[RRP*, руб. с НДС]]*0.82</f>
        <v>34670.195866666669</v>
      </c>
      <c r="H164" s="139" t="s">
        <v>1715</v>
      </c>
    </row>
    <row r="165" spans="2:8" ht="105" x14ac:dyDescent="0.25">
      <c r="B165" s="20" t="s">
        <v>889</v>
      </c>
      <c r="C165" s="4" t="s">
        <v>1578</v>
      </c>
      <c r="D165" s="80" t="s">
        <v>752</v>
      </c>
      <c r="E165" s="4" t="s">
        <v>469</v>
      </c>
      <c r="F165" s="81">
        <v>47409.688000000002</v>
      </c>
      <c r="G165" s="26">
        <f>Таблица1[[#This Row],[RRP*, руб. с НДС]]*0.82</f>
        <v>38875.944159999999</v>
      </c>
      <c r="H165" s="139" t="s">
        <v>1716</v>
      </c>
    </row>
    <row r="166" spans="2:8" ht="105" x14ac:dyDescent="0.25">
      <c r="B166" s="20" t="s">
        <v>889</v>
      </c>
      <c r="C166" s="4" t="s">
        <v>1579</v>
      </c>
      <c r="D166" s="80" t="s">
        <v>701</v>
      </c>
      <c r="E166" s="4" t="s">
        <v>469</v>
      </c>
      <c r="F166" s="81">
        <v>46857.760000000002</v>
      </c>
      <c r="G166" s="26">
        <f>Таблица1[[#This Row],[RRP*, руб. с НДС]]*0.82</f>
        <v>38423.3632</v>
      </c>
      <c r="H166" s="139" t="s">
        <v>1716</v>
      </c>
    </row>
    <row r="167" spans="2:8" ht="105" x14ac:dyDescent="0.25">
      <c r="B167" s="20" t="s">
        <v>889</v>
      </c>
      <c r="C167" s="4" t="s">
        <v>1580</v>
      </c>
      <c r="D167" s="80" t="s">
        <v>753</v>
      </c>
      <c r="E167" s="4" t="s">
        <v>471</v>
      </c>
      <c r="F167" s="81">
        <v>39679.523999999998</v>
      </c>
      <c r="G167" s="26">
        <f>Таблица1[[#This Row],[RRP*, руб. с НДС]]*0.82</f>
        <v>32537.209679999996</v>
      </c>
      <c r="H167" s="139" t="s">
        <v>1717</v>
      </c>
    </row>
    <row r="168" spans="2:8" ht="105" x14ac:dyDescent="0.25">
      <c r="B168" s="20" t="s">
        <v>889</v>
      </c>
      <c r="C168" s="4" t="s">
        <v>1581</v>
      </c>
      <c r="D168" s="80" t="s">
        <v>702</v>
      </c>
      <c r="E168" s="4" t="s">
        <v>471</v>
      </c>
      <c r="F168" s="81">
        <v>39127.596000000005</v>
      </c>
      <c r="G168" s="26">
        <f>Таблица1[[#This Row],[RRP*, руб. с НДС]]*0.82</f>
        <v>32084.628720000001</v>
      </c>
      <c r="H168" s="139" t="s">
        <v>1717</v>
      </c>
    </row>
    <row r="169" spans="2:8" ht="105" x14ac:dyDescent="0.25">
      <c r="B169" s="20" t="s">
        <v>889</v>
      </c>
      <c r="C169" s="4" t="s">
        <v>1582</v>
      </c>
      <c r="D169" s="80" t="s">
        <v>754</v>
      </c>
      <c r="E169" s="4" t="s">
        <v>472</v>
      </c>
      <c r="F169" s="81">
        <v>44488.19466666667</v>
      </c>
      <c r="G169" s="26">
        <f>Таблица1[[#This Row],[RRP*, руб. с НДС]]*0.82</f>
        <v>36480.319626666664</v>
      </c>
      <c r="H169" s="139" t="s">
        <v>1718</v>
      </c>
    </row>
    <row r="170" spans="2:8" ht="105" x14ac:dyDescent="0.25">
      <c r="B170" s="20" t="s">
        <v>889</v>
      </c>
      <c r="C170" s="4" t="s">
        <v>1583</v>
      </c>
      <c r="D170" s="80" t="s">
        <v>703</v>
      </c>
      <c r="E170" s="4" t="s">
        <v>472</v>
      </c>
      <c r="F170" s="81">
        <v>43936.266666666663</v>
      </c>
      <c r="G170" s="26">
        <f>Таблица1[[#This Row],[RRP*, руб. с НДС]]*0.82</f>
        <v>36027.738666666664</v>
      </c>
      <c r="H170" s="139" t="s">
        <v>1718</v>
      </c>
    </row>
    <row r="171" spans="2:8" ht="105" x14ac:dyDescent="0.25">
      <c r="B171" s="20" t="s">
        <v>889</v>
      </c>
      <c r="C171" s="4" t="s">
        <v>1584</v>
      </c>
      <c r="D171" s="80" t="s">
        <v>755</v>
      </c>
      <c r="E171" s="4" t="s">
        <v>473</v>
      </c>
      <c r="F171" s="81">
        <v>49300.72866666667</v>
      </c>
      <c r="G171" s="26">
        <f>Таблица1[[#This Row],[RRP*, руб. с НДС]]*0.82</f>
        <v>40426.597506666665</v>
      </c>
      <c r="H171" s="139" t="s">
        <v>1719</v>
      </c>
    </row>
    <row r="172" spans="2:8" ht="105" x14ac:dyDescent="0.25">
      <c r="B172" s="20" t="s">
        <v>889</v>
      </c>
      <c r="C172" s="4" t="s">
        <v>1585</v>
      </c>
      <c r="D172" s="80" t="s">
        <v>704</v>
      </c>
      <c r="E172" s="4" t="s">
        <v>473</v>
      </c>
      <c r="F172" s="81">
        <v>48748.800666666662</v>
      </c>
      <c r="G172" s="26">
        <f>Таблица1[[#This Row],[RRP*, руб. с НДС]]*0.82</f>
        <v>39974.016546666659</v>
      </c>
      <c r="H172" s="139" t="s">
        <v>1719</v>
      </c>
    </row>
    <row r="173" spans="2:8" ht="105" x14ac:dyDescent="0.25">
      <c r="B173" s="20" t="s">
        <v>889</v>
      </c>
      <c r="C173" s="4" t="s">
        <v>1586</v>
      </c>
      <c r="D173" s="80" t="s">
        <v>756</v>
      </c>
      <c r="E173" s="4" t="s">
        <v>475</v>
      </c>
      <c r="F173" s="81">
        <v>41099.360000000001</v>
      </c>
      <c r="G173" s="26">
        <f>Таблица1[[#This Row],[RRP*, руб. с НДС]]*0.82</f>
        <v>33701.475200000001</v>
      </c>
      <c r="H173" s="139" t="s">
        <v>1720</v>
      </c>
    </row>
    <row r="174" spans="2:8" ht="105" x14ac:dyDescent="0.25">
      <c r="B174" s="20" t="s">
        <v>889</v>
      </c>
      <c r="C174" s="4" t="s">
        <v>1587</v>
      </c>
      <c r="D174" s="80" t="s">
        <v>705</v>
      </c>
      <c r="E174" s="4" t="s">
        <v>475</v>
      </c>
      <c r="F174" s="81">
        <v>40547.432000000001</v>
      </c>
      <c r="G174" s="26">
        <f>Таблица1[[#This Row],[RRP*, руб. с НДС]]*0.82</f>
        <v>33248.894240000001</v>
      </c>
      <c r="H174" s="139" t="s">
        <v>1720</v>
      </c>
    </row>
    <row r="175" spans="2:8" ht="105" x14ac:dyDescent="0.25">
      <c r="B175" s="20" t="s">
        <v>889</v>
      </c>
      <c r="C175" s="4" t="s">
        <v>1588</v>
      </c>
      <c r="D175" s="80" t="s">
        <v>757</v>
      </c>
      <c r="E175" s="4" t="s">
        <v>476</v>
      </c>
      <c r="F175" s="81">
        <v>46143.694000000003</v>
      </c>
      <c r="G175" s="26">
        <f>Таблица1[[#This Row],[RRP*, руб. с НДС]]*0.82</f>
        <v>37837.829080000003</v>
      </c>
      <c r="H175" s="139" t="s">
        <v>1721</v>
      </c>
    </row>
    <row r="176" spans="2:8" ht="105" x14ac:dyDescent="0.25">
      <c r="B176" s="20" t="s">
        <v>889</v>
      </c>
      <c r="C176" s="4" t="s">
        <v>1589</v>
      </c>
      <c r="D176" s="80" t="s">
        <v>706</v>
      </c>
      <c r="E176" s="4" t="s">
        <v>476</v>
      </c>
      <c r="F176" s="81">
        <v>45591.766000000003</v>
      </c>
      <c r="G176" s="26">
        <f>Таблица1[[#This Row],[RRP*, руб. с НДС]]*0.82</f>
        <v>37385.248120000004</v>
      </c>
      <c r="H176" s="139" t="s">
        <v>1721</v>
      </c>
    </row>
    <row r="177" spans="2:8" ht="105" x14ac:dyDescent="0.25">
      <c r="B177" s="20" t="s">
        <v>889</v>
      </c>
      <c r="C177" s="4" t="s">
        <v>1590</v>
      </c>
      <c r="D177" s="80" t="s">
        <v>758</v>
      </c>
      <c r="E177" s="4" t="s">
        <v>477</v>
      </c>
      <c r="F177" s="81">
        <v>51191.932000000001</v>
      </c>
      <c r="G177" s="26">
        <f>Таблица1[[#This Row],[RRP*, руб. с НДС]]*0.82</f>
        <v>41977.384239999999</v>
      </c>
      <c r="H177" s="139" t="s">
        <v>1722</v>
      </c>
    </row>
    <row r="178" spans="2:8" ht="105" x14ac:dyDescent="0.25">
      <c r="B178" s="20" t="s">
        <v>889</v>
      </c>
      <c r="C178" s="4" t="s">
        <v>1591</v>
      </c>
      <c r="D178" s="80" t="s">
        <v>707</v>
      </c>
      <c r="E178" s="4" t="s">
        <v>477</v>
      </c>
      <c r="F178" s="81">
        <v>50640.003999999994</v>
      </c>
      <c r="G178" s="26">
        <f>Таблица1[[#This Row],[RRP*, руб. с НДС]]*0.82</f>
        <v>41524.803279999993</v>
      </c>
      <c r="H178" s="139" t="s">
        <v>1722</v>
      </c>
    </row>
    <row r="179" spans="2:8" ht="105" x14ac:dyDescent="0.25">
      <c r="B179" s="20" t="s">
        <v>889</v>
      </c>
      <c r="C179" s="4" t="s">
        <v>1592</v>
      </c>
      <c r="D179" s="80" t="s">
        <v>759</v>
      </c>
      <c r="E179" s="4" t="s">
        <v>479</v>
      </c>
      <c r="F179" s="81">
        <v>42519.155333333336</v>
      </c>
      <c r="G179" s="26">
        <f>Таблица1[[#This Row],[RRP*, руб. с НДС]]*0.82</f>
        <v>34865.707373333331</v>
      </c>
      <c r="H179" s="139" t="s">
        <v>1723</v>
      </c>
    </row>
    <row r="180" spans="2:8" ht="105" x14ac:dyDescent="0.25">
      <c r="B180" s="20" t="s">
        <v>889</v>
      </c>
      <c r="C180" s="4" t="s">
        <v>1593</v>
      </c>
      <c r="D180" s="80" t="s">
        <v>708</v>
      </c>
      <c r="E180" s="4" t="s">
        <v>479</v>
      </c>
      <c r="F180" s="81">
        <v>41967.227333333336</v>
      </c>
      <c r="G180" s="26">
        <f>Таблица1[[#This Row],[RRP*, руб. с НДС]]*0.82</f>
        <v>34413.126413333332</v>
      </c>
      <c r="H180" s="139" t="s">
        <v>1723</v>
      </c>
    </row>
    <row r="181" spans="2:8" ht="105" x14ac:dyDescent="0.25">
      <c r="B181" s="20" t="s">
        <v>889</v>
      </c>
      <c r="C181" s="4" t="s">
        <v>1594</v>
      </c>
      <c r="D181" s="80" t="s">
        <v>760</v>
      </c>
      <c r="E181" s="4" t="s">
        <v>480</v>
      </c>
      <c r="F181" s="81">
        <v>47799.030666666666</v>
      </c>
      <c r="G181" s="26">
        <f>Таблица1[[#This Row],[RRP*, руб. с НДС]]*0.82</f>
        <v>39195.20514666666</v>
      </c>
      <c r="H181" s="139" t="s">
        <v>1724</v>
      </c>
    </row>
    <row r="182" spans="2:8" ht="105" x14ac:dyDescent="0.25">
      <c r="B182" s="20" t="s">
        <v>889</v>
      </c>
      <c r="C182" s="4" t="s">
        <v>1595</v>
      </c>
      <c r="D182" s="80" t="s">
        <v>709</v>
      </c>
      <c r="E182" s="4" t="s">
        <v>480</v>
      </c>
      <c r="F182" s="81">
        <v>47247.102666666666</v>
      </c>
      <c r="G182" s="26">
        <f>Таблица1[[#This Row],[RRP*, руб. с НДС]]*0.82</f>
        <v>38742.624186666661</v>
      </c>
      <c r="H182" s="139" t="s">
        <v>1724</v>
      </c>
    </row>
    <row r="183" spans="2:8" ht="105" x14ac:dyDescent="0.25">
      <c r="B183" s="20" t="s">
        <v>889</v>
      </c>
      <c r="C183" s="4" t="s">
        <v>1596</v>
      </c>
      <c r="D183" s="80" t="s">
        <v>761</v>
      </c>
      <c r="E183" s="4" t="s">
        <v>481</v>
      </c>
      <c r="F183" s="81">
        <v>53082.972666666661</v>
      </c>
      <c r="G183" s="26">
        <f>Таблица1[[#This Row],[RRP*, руб. с НДС]]*0.82</f>
        <v>43528.037586666658</v>
      </c>
      <c r="H183" s="139" t="s">
        <v>1725</v>
      </c>
    </row>
    <row r="184" spans="2:8" ht="105" x14ac:dyDescent="0.25">
      <c r="B184" s="20" t="s">
        <v>889</v>
      </c>
      <c r="C184" s="4" t="s">
        <v>1597</v>
      </c>
      <c r="D184" s="80" t="s">
        <v>710</v>
      </c>
      <c r="E184" s="4" t="s">
        <v>481</v>
      </c>
      <c r="F184" s="81">
        <v>52531.044666666668</v>
      </c>
      <c r="G184" s="26">
        <f>Таблица1[[#This Row],[RRP*, руб. с НДС]]*0.82</f>
        <v>43075.456626666666</v>
      </c>
      <c r="H184" s="139" t="s">
        <v>1725</v>
      </c>
    </row>
    <row r="185" spans="2:8" ht="105" x14ac:dyDescent="0.25">
      <c r="B185" s="20" t="s">
        <v>889</v>
      </c>
      <c r="C185" s="4" t="s">
        <v>1598</v>
      </c>
      <c r="D185" s="80" t="s">
        <v>762</v>
      </c>
      <c r="E185" s="4" t="s">
        <v>882</v>
      </c>
      <c r="F185" s="81">
        <v>19203.694666666666</v>
      </c>
      <c r="G185" s="26">
        <f>Таблица1[[#This Row],[RRP*, руб. с НДС]]*0.82</f>
        <v>15747.029626666665</v>
      </c>
      <c r="H185" s="139" t="s">
        <v>1726</v>
      </c>
    </row>
    <row r="186" spans="2:8" ht="105" x14ac:dyDescent="0.25">
      <c r="B186" s="20" t="s">
        <v>889</v>
      </c>
      <c r="C186" s="4" t="s">
        <v>1599</v>
      </c>
      <c r="D186" s="80" t="s">
        <v>711</v>
      </c>
      <c r="E186" s="4" t="s">
        <v>882</v>
      </c>
      <c r="F186" s="81">
        <v>18651.766666666666</v>
      </c>
      <c r="G186" s="26">
        <f>Таблица1[[#This Row],[RRP*, руб. с НДС]]*0.82</f>
        <v>15294.448666666665</v>
      </c>
      <c r="H186" s="139" t="s">
        <v>1726</v>
      </c>
    </row>
    <row r="187" spans="2:8" ht="105" x14ac:dyDescent="0.25">
      <c r="B187" s="20" t="s">
        <v>889</v>
      </c>
      <c r="C187" s="4" t="s">
        <v>1600</v>
      </c>
      <c r="D187" s="80" t="s">
        <v>763</v>
      </c>
      <c r="E187" s="4" t="s">
        <v>883</v>
      </c>
      <c r="F187" s="81">
        <v>20563.140666666666</v>
      </c>
      <c r="G187" s="26">
        <f>Таблица1[[#This Row],[RRP*, руб. с НДС]]*0.82</f>
        <v>16861.775346666665</v>
      </c>
      <c r="H187" s="139" t="s">
        <v>1727</v>
      </c>
    </row>
    <row r="188" spans="2:8" ht="105" x14ac:dyDescent="0.25">
      <c r="B188" s="20" t="s">
        <v>889</v>
      </c>
      <c r="C188" s="4" t="s">
        <v>1601</v>
      </c>
      <c r="D188" s="80" t="s">
        <v>712</v>
      </c>
      <c r="E188" s="4" t="s">
        <v>883</v>
      </c>
      <c r="F188" s="81">
        <v>20011.21266666667</v>
      </c>
      <c r="G188" s="26">
        <f>Таблица1[[#This Row],[RRP*, руб. с НДС]]*0.82</f>
        <v>16409.19438666667</v>
      </c>
      <c r="H188" s="139" t="s">
        <v>1727</v>
      </c>
    </row>
    <row r="189" spans="2:8" ht="105" x14ac:dyDescent="0.25">
      <c r="B189" s="20" t="s">
        <v>889</v>
      </c>
      <c r="C189" s="4" t="s">
        <v>1602</v>
      </c>
      <c r="D189" s="80" t="s">
        <v>764</v>
      </c>
      <c r="E189" s="4" t="s">
        <v>884</v>
      </c>
      <c r="F189" s="81">
        <v>21926.815999999999</v>
      </c>
      <c r="G189" s="26">
        <f>Таблица1[[#This Row],[RRP*, руб. с НДС]]*0.82</f>
        <v>17979.989119999998</v>
      </c>
      <c r="H189" s="139" t="s">
        <v>1728</v>
      </c>
    </row>
    <row r="190" spans="2:8" ht="105" x14ac:dyDescent="0.25">
      <c r="B190" s="20" t="s">
        <v>889</v>
      </c>
      <c r="C190" s="4" t="s">
        <v>1603</v>
      </c>
      <c r="D190" s="80" t="s">
        <v>713</v>
      </c>
      <c r="E190" s="4" t="s">
        <v>884</v>
      </c>
      <c r="F190" s="81">
        <v>21374.888000000003</v>
      </c>
      <c r="G190" s="26">
        <f>Таблица1[[#This Row],[RRP*, руб. с НДС]]*0.82</f>
        <v>17527.408160000003</v>
      </c>
      <c r="H190" s="139" t="s">
        <v>1728</v>
      </c>
    </row>
    <row r="191" spans="2:8" ht="105" x14ac:dyDescent="0.25">
      <c r="B191" s="20" t="s">
        <v>889</v>
      </c>
      <c r="C191" s="4" t="s">
        <v>1604</v>
      </c>
      <c r="D191" s="80" t="s">
        <v>765</v>
      </c>
      <c r="E191" s="4" t="s">
        <v>885</v>
      </c>
      <c r="F191" s="81">
        <v>20473.673999999999</v>
      </c>
      <c r="G191" s="26">
        <f>Таблица1[[#This Row],[RRP*, руб. с НДС]]*0.82</f>
        <v>16788.412679999998</v>
      </c>
      <c r="H191" s="139" t="s">
        <v>1729</v>
      </c>
    </row>
    <row r="192" spans="2:8" ht="105" x14ac:dyDescent="0.25">
      <c r="B192" s="20" t="s">
        <v>889</v>
      </c>
      <c r="C192" s="4" t="s">
        <v>1605</v>
      </c>
      <c r="D192" s="80" t="s">
        <v>714</v>
      </c>
      <c r="E192" s="4" t="s">
        <v>885</v>
      </c>
      <c r="F192" s="81">
        <v>19921.746000000003</v>
      </c>
      <c r="G192" s="26">
        <f>Таблица1[[#This Row],[RRP*, руб. с НДС]]*0.82</f>
        <v>16335.831720000002</v>
      </c>
      <c r="H192" s="139" t="s">
        <v>1729</v>
      </c>
    </row>
    <row r="193" spans="2:8" ht="105" x14ac:dyDescent="0.25">
      <c r="B193" s="20" t="s">
        <v>889</v>
      </c>
      <c r="C193" s="4" t="s">
        <v>1606</v>
      </c>
      <c r="D193" s="80" t="s">
        <v>766</v>
      </c>
      <c r="E193" s="4" t="s">
        <v>886</v>
      </c>
      <c r="F193" s="81">
        <v>22031.573333333334</v>
      </c>
      <c r="G193" s="26">
        <f>Таблица1[[#This Row],[RRP*, руб. с НДС]]*0.82</f>
        <v>18065.890133333334</v>
      </c>
      <c r="H193" s="139" t="s">
        <v>1730</v>
      </c>
    </row>
    <row r="194" spans="2:8" ht="105" x14ac:dyDescent="0.25">
      <c r="B194" s="20" t="s">
        <v>889</v>
      </c>
      <c r="C194" s="4" t="s">
        <v>1607</v>
      </c>
      <c r="D194" s="80" t="s">
        <v>715</v>
      </c>
      <c r="E194" s="4" t="s">
        <v>886</v>
      </c>
      <c r="F194" s="81">
        <v>21479.645333333334</v>
      </c>
      <c r="G194" s="26">
        <f>Таблица1[[#This Row],[RRP*, руб. с НДС]]*0.82</f>
        <v>17613.309173333331</v>
      </c>
      <c r="H194" s="139" t="s">
        <v>1730</v>
      </c>
    </row>
    <row r="195" spans="2:8" ht="105" x14ac:dyDescent="0.25">
      <c r="B195" s="20" t="s">
        <v>889</v>
      </c>
      <c r="C195" s="4" t="s">
        <v>1608</v>
      </c>
      <c r="D195" s="80" t="s">
        <v>767</v>
      </c>
      <c r="E195" s="4" t="s">
        <v>887</v>
      </c>
      <c r="F195" s="81">
        <v>23593.376666666671</v>
      </c>
      <c r="G195" s="26">
        <f>Таблица1[[#This Row],[RRP*, руб. с НДС]]*0.82</f>
        <v>19346.568866666668</v>
      </c>
      <c r="H195" s="139" t="s">
        <v>1731</v>
      </c>
    </row>
    <row r="196" spans="2:8" ht="105" x14ac:dyDescent="0.25">
      <c r="B196" s="20" t="s">
        <v>889</v>
      </c>
      <c r="C196" s="4" t="s">
        <v>1609</v>
      </c>
      <c r="D196" s="80" t="s">
        <v>716</v>
      </c>
      <c r="E196" s="4" t="s">
        <v>887</v>
      </c>
      <c r="F196" s="81">
        <v>23041.448666666667</v>
      </c>
      <c r="G196" s="26">
        <f>Таблица1[[#This Row],[RRP*, руб. с НДС]]*0.82</f>
        <v>18893.987906666665</v>
      </c>
      <c r="H196" s="139" t="s">
        <v>1731</v>
      </c>
    </row>
    <row r="197" spans="2:8" ht="105" x14ac:dyDescent="0.25">
      <c r="B197" s="20" t="s">
        <v>889</v>
      </c>
      <c r="C197" s="4" t="s">
        <v>1610</v>
      </c>
      <c r="D197" s="80" t="s">
        <v>768</v>
      </c>
      <c r="E197" s="4" t="s">
        <v>483</v>
      </c>
      <c r="F197" s="81">
        <v>21743.815999999999</v>
      </c>
      <c r="G197" s="26">
        <f>Таблица1[[#This Row],[RRP*, руб. с НДС]]*0.82</f>
        <v>17829.929119999997</v>
      </c>
      <c r="H197" s="139" t="s">
        <v>1732</v>
      </c>
    </row>
    <row r="198" spans="2:8" ht="105" x14ac:dyDescent="0.25">
      <c r="B198" s="20" t="s">
        <v>889</v>
      </c>
      <c r="C198" s="4" t="s">
        <v>1611</v>
      </c>
      <c r="D198" s="80" t="s">
        <v>717</v>
      </c>
      <c r="E198" s="4" t="s">
        <v>483</v>
      </c>
      <c r="F198" s="81">
        <v>21191.888000000003</v>
      </c>
      <c r="G198" s="26">
        <f>Таблица1[[#This Row],[RRP*, руб. с НДС]]*0.82</f>
        <v>17377.348160000001</v>
      </c>
      <c r="H198" s="139" t="s">
        <v>1732</v>
      </c>
    </row>
    <row r="199" spans="2:8" ht="105" x14ac:dyDescent="0.25">
      <c r="B199" s="20" t="s">
        <v>889</v>
      </c>
      <c r="C199" s="4" t="s">
        <v>1612</v>
      </c>
      <c r="D199" s="80" t="s">
        <v>769</v>
      </c>
      <c r="E199" s="4" t="s">
        <v>484</v>
      </c>
      <c r="F199" s="81">
        <v>23499.843333333334</v>
      </c>
      <c r="G199" s="26">
        <f>Таблица1[[#This Row],[RRP*, руб. с НДС]]*0.82</f>
        <v>19269.871533333331</v>
      </c>
      <c r="H199" s="139" t="s">
        <v>1733</v>
      </c>
    </row>
    <row r="200" spans="2:8" ht="105" x14ac:dyDescent="0.25">
      <c r="B200" s="20" t="s">
        <v>889</v>
      </c>
      <c r="C200" s="4" t="s">
        <v>1613</v>
      </c>
      <c r="D200" s="80" t="s">
        <v>718</v>
      </c>
      <c r="E200" s="4" t="s">
        <v>484</v>
      </c>
      <c r="F200" s="81">
        <v>22947.915333333334</v>
      </c>
      <c r="G200" s="26">
        <f>Таблица1[[#This Row],[RRP*, руб. с НДС]]*0.82</f>
        <v>18817.290573333332</v>
      </c>
      <c r="H200" s="139" t="s">
        <v>1733</v>
      </c>
    </row>
    <row r="201" spans="2:8" ht="105" x14ac:dyDescent="0.25">
      <c r="B201" s="20" t="s">
        <v>889</v>
      </c>
      <c r="C201" s="4" t="s">
        <v>1614</v>
      </c>
      <c r="D201" s="80" t="s">
        <v>770</v>
      </c>
      <c r="E201" s="4" t="s">
        <v>485</v>
      </c>
      <c r="F201" s="81">
        <v>25260.100000000002</v>
      </c>
      <c r="G201" s="26">
        <f>Таблица1[[#This Row],[RRP*, руб. с НДС]]*0.82</f>
        <v>20713.281999999999</v>
      </c>
      <c r="H201" s="139" t="s">
        <v>1734</v>
      </c>
    </row>
    <row r="202" spans="2:8" ht="105" x14ac:dyDescent="0.25">
      <c r="B202" s="20" t="s">
        <v>889</v>
      </c>
      <c r="C202" s="4" t="s">
        <v>1615</v>
      </c>
      <c r="D202" s="80" t="s">
        <v>719</v>
      </c>
      <c r="E202" s="4" t="s">
        <v>485</v>
      </c>
      <c r="F202" s="81">
        <v>24708.172000000002</v>
      </c>
      <c r="G202" s="26">
        <f>Таблица1[[#This Row],[RRP*, руб. с НДС]]*0.82</f>
        <v>20260.70104</v>
      </c>
      <c r="H202" s="139" t="s">
        <v>1734</v>
      </c>
    </row>
    <row r="203" spans="2:8" ht="105" x14ac:dyDescent="0.25">
      <c r="B203" s="20" t="s">
        <v>889</v>
      </c>
      <c r="C203" s="4" t="s">
        <v>1616</v>
      </c>
      <c r="D203" s="80" t="s">
        <v>771</v>
      </c>
      <c r="E203" s="4" t="s">
        <v>487</v>
      </c>
      <c r="F203" s="81">
        <v>23013.958000000002</v>
      </c>
      <c r="G203" s="26">
        <f>Таблица1[[#This Row],[RRP*, руб. с НДС]]*0.82</f>
        <v>18871.44556</v>
      </c>
      <c r="H203" s="139" t="s">
        <v>1735</v>
      </c>
    </row>
    <row r="204" spans="2:8" ht="105" x14ac:dyDescent="0.25">
      <c r="B204" s="20" t="s">
        <v>889</v>
      </c>
      <c r="C204" s="4" t="s">
        <v>1617</v>
      </c>
      <c r="D204" s="80" t="s">
        <v>720</v>
      </c>
      <c r="E204" s="4" t="s">
        <v>487</v>
      </c>
      <c r="F204" s="81">
        <v>22462.03</v>
      </c>
      <c r="G204" s="26">
        <f>Таблица1[[#This Row],[RRP*, руб. с НДС]]*0.82</f>
        <v>18418.864599999997</v>
      </c>
      <c r="H204" s="139" t="s">
        <v>1735</v>
      </c>
    </row>
    <row r="205" spans="2:8" ht="105" x14ac:dyDescent="0.25">
      <c r="B205" s="20" t="s">
        <v>889</v>
      </c>
      <c r="C205" s="4" t="s">
        <v>1618</v>
      </c>
      <c r="D205" s="80" t="s">
        <v>772</v>
      </c>
      <c r="E205" s="4" t="s">
        <v>488</v>
      </c>
      <c r="F205" s="81">
        <v>24968.276000000002</v>
      </c>
      <c r="G205" s="26">
        <f>Таблица1[[#This Row],[RRP*, руб. с НДС]]*0.82</f>
        <v>20473.98632</v>
      </c>
      <c r="H205" s="139" t="s">
        <v>1736</v>
      </c>
    </row>
    <row r="206" spans="2:8" ht="105" x14ac:dyDescent="0.25">
      <c r="B206" s="20" t="s">
        <v>889</v>
      </c>
      <c r="C206" s="4" t="s">
        <v>1619</v>
      </c>
      <c r="D206" s="80" t="s">
        <v>721</v>
      </c>
      <c r="E206" s="4" t="s">
        <v>488</v>
      </c>
      <c r="F206" s="81">
        <v>24416.348000000002</v>
      </c>
      <c r="G206" s="26">
        <f>Таблица1[[#This Row],[RRP*, руб. с НДС]]*0.82</f>
        <v>20021.405360000001</v>
      </c>
      <c r="H206" s="139" t="s">
        <v>1736</v>
      </c>
    </row>
    <row r="207" spans="2:8" ht="105" x14ac:dyDescent="0.25">
      <c r="B207" s="20" t="s">
        <v>889</v>
      </c>
      <c r="C207" s="4" t="s">
        <v>1620</v>
      </c>
      <c r="D207" s="80" t="s">
        <v>773</v>
      </c>
      <c r="E207" s="4" t="s">
        <v>489</v>
      </c>
      <c r="F207" s="81">
        <v>26926.701333333331</v>
      </c>
      <c r="G207" s="26">
        <f>Таблица1[[#This Row],[RRP*, руб. с НДС]]*0.82</f>
        <v>22079.895093333329</v>
      </c>
      <c r="H207" s="139" t="s">
        <v>1737</v>
      </c>
    </row>
    <row r="208" spans="2:8" ht="105" x14ac:dyDescent="0.25">
      <c r="B208" s="20" t="s">
        <v>889</v>
      </c>
      <c r="C208" s="4" t="s">
        <v>1621</v>
      </c>
      <c r="D208" s="80" t="s">
        <v>722</v>
      </c>
      <c r="E208" s="4" t="s">
        <v>489</v>
      </c>
      <c r="F208" s="81">
        <v>26374.773333333334</v>
      </c>
      <c r="G208" s="26">
        <f>Таблица1[[#This Row],[RRP*, руб. с НДС]]*0.82</f>
        <v>21627.314133333333</v>
      </c>
      <c r="H208" s="139" t="s">
        <v>1737</v>
      </c>
    </row>
    <row r="209" spans="2:8" ht="105" x14ac:dyDescent="0.25">
      <c r="B209" s="20" t="s">
        <v>889</v>
      </c>
      <c r="C209" s="4" t="s">
        <v>1622</v>
      </c>
      <c r="D209" s="80" t="s">
        <v>774</v>
      </c>
      <c r="E209" s="4" t="s">
        <v>491</v>
      </c>
      <c r="F209" s="81">
        <v>23319.974666666672</v>
      </c>
      <c r="G209" s="26">
        <f>Таблица1[[#This Row],[RRP*, руб. с НДС]]*0.82</f>
        <v>19122.379226666671</v>
      </c>
      <c r="H209" s="139" t="s">
        <v>1738</v>
      </c>
    </row>
    <row r="210" spans="2:8" ht="105" x14ac:dyDescent="0.25">
      <c r="B210" s="20" t="s">
        <v>889</v>
      </c>
      <c r="C210" s="4" t="s">
        <v>1623</v>
      </c>
      <c r="D210" s="80" t="s">
        <v>723</v>
      </c>
      <c r="E210" s="4" t="s">
        <v>491</v>
      </c>
      <c r="F210" s="81">
        <v>22768.046666666669</v>
      </c>
      <c r="G210" s="26">
        <f>Таблица1[[#This Row],[RRP*, руб. с НДС]]*0.82</f>
        <v>18669.798266666668</v>
      </c>
      <c r="H210" s="139" t="s">
        <v>1738</v>
      </c>
    </row>
    <row r="211" spans="2:8" ht="105" x14ac:dyDescent="0.25">
      <c r="B211" s="20" t="s">
        <v>889</v>
      </c>
      <c r="C211" s="4" t="s">
        <v>1624</v>
      </c>
      <c r="D211" s="80" t="s">
        <v>775</v>
      </c>
      <c r="E211" s="4" t="s">
        <v>492</v>
      </c>
      <c r="F211" s="81">
        <v>26265.78666666666</v>
      </c>
      <c r="G211" s="26">
        <f>Таблица1[[#This Row],[RRP*, руб. с НДС]]*0.82</f>
        <v>21537.94506666666</v>
      </c>
      <c r="H211" s="139" t="s">
        <v>1739</v>
      </c>
    </row>
    <row r="212" spans="2:8" ht="105" x14ac:dyDescent="0.25">
      <c r="B212" s="20" t="s">
        <v>889</v>
      </c>
      <c r="C212" s="4" t="s">
        <v>1625</v>
      </c>
      <c r="D212" s="80" t="s">
        <v>724</v>
      </c>
      <c r="E212" s="4" t="s">
        <v>492</v>
      </c>
      <c r="F212" s="81">
        <v>25713.858666666667</v>
      </c>
      <c r="G212" s="26">
        <f>Таблица1[[#This Row],[RRP*, руб. с НДС]]*0.82</f>
        <v>21085.364106666664</v>
      </c>
      <c r="H212" s="139" t="s">
        <v>1739</v>
      </c>
    </row>
    <row r="213" spans="2:8" ht="105" x14ac:dyDescent="0.25">
      <c r="B213" s="20" t="s">
        <v>889</v>
      </c>
      <c r="C213" s="4" t="s">
        <v>1626</v>
      </c>
      <c r="D213" s="80" t="s">
        <v>776</v>
      </c>
      <c r="E213" s="4" t="s">
        <v>493</v>
      </c>
      <c r="F213" s="81">
        <v>27626.859333333334</v>
      </c>
      <c r="G213" s="26">
        <f>Таблица1[[#This Row],[RRP*, руб. с НДС]]*0.82</f>
        <v>22654.024653333334</v>
      </c>
      <c r="H213" s="139" t="s">
        <v>1740</v>
      </c>
    </row>
    <row r="214" spans="2:8" ht="105" x14ac:dyDescent="0.25">
      <c r="B214" s="20" t="s">
        <v>889</v>
      </c>
      <c r="C214" s="4" t="s">
        <v>1627</v>
      </c>
      <c r="D214" s="80" t="s">
        <v>725</v>
      </c>
      <c r="E214" s="4" t="s">
        <v>493</v>
      </c>
      <c r="F214" s="81">
        <v>27074.93133333333</v>
      </c>
      <c r="G214" s="26">
        <f>Таблица1[[#This Row],[RRP*, руб. с НДС]]*0.82</f>
        <v>22201.443693333331</v>
      </c>
      <c r="H214" s="139" t="s">
        <v>1740</v>
      </c>
    </row>
    <row r="215" spans="2:8" ht="105" x14ac:dyDescent="0.25">
      <c r="B215" s="20" t="s">
        <v>889</v>
      </c>
      <c r="C215" s="4" t="s">
        <v>1628</v>
      </c>
      <c r="D215" s="80" t="s">
        <v>777</v>
      </c>
      <c r="E215" s="4" t="s">
        <v>495</v>
      </c>
      <c r="F215" s="81">
        <v>25821.055999999997</v>
      </c>
      <c r="G215" s="26">
        <f>Таблица1[[#This Row],[RRP*, руб. с НДС]]*0.82</f>
        <v>21173.265919999994</v>
      </c>
      <c r="H215" s="139" t="s">
        <v>1741</v>
      </c>
    </row>
    <row r="216" spans="2:8" ht="105" x14ac:dyDescent="0.25">
      <c r="B216" s="20" t="s">
        <v>889</v>
      </c>
      <c r="C216" s="4" t="s">
        <v>1629</v>
      </c>
      <c r="D216" s="80" t="s">
        <v>726</v>
      </c>
      <c r="E216" s="4" t="s">
        <v>495</v>
      </c>
      <c r="F216" s="81">
        <v>25269.127999999997</v>
      </c>
      <c r="G216" s="26">
        <f>Таблица1[[#This Row],[RRP*, руб. с НДС]]*0.82</f>
        <v>20720.684959999995</v>
      </c>
      <c r="H216" s="139" t="s">
        <v>1741</v>
      </c>
    </row>
    <row r="217" spans="2:8" ht="105" x14ac:dyDescent="0.25">
      <c r="B217" s="20" t="s">
        <v>889</v>
      </c>
      <c r="C217" s="4" t="s">
        <v>1630</v>
      </c>
      <c r="D217" s="80" t="s">
        <v>778</v>
      </c>
      <c r="E217" s="4" t="s">
        <v>496</v>
      </c>
      <c r="F217" s="81">
        <v>27536.579333333328</v>
      </c>
      <c r="G217" s="26">
        <f>Таблица1[[#This Row],[RRP*, руб. с НДС]]*0.82</f>
        <v>22579.995053333329</v>
      </c>
      <c r="H217" s="139" t="s">
        <v>1742</v>
      </c>
    </row>
    <row r="218" spans="2:8" ht="105" x14ac:dyDescent="0.25">
      <c r="B218" s="20" t="s">
        <v>889</v>
      </c>
      <c r="C218" s="4" t="s">
        <v>1631</v>
      </c>
      <c r="D218" s="80" t="s">
        <v>727</v>
      </c>
      <c r="E218" s="4" t="s">
        <v>496</v>
      </c>
      <c r="F218" s="81">
        <v>26984.651333333331</v>
      </c>
      <c r="G218" s="26">
        <f>Таблица1[[#This Row],[RRP*, руб. с НДС]]*0.82</f>
        <v>22127.414093333329</v>
      </c>
      <c r="H218" s="139" t="s">
        <v>1742</v>
      </c>
    </row>
    <row r="219" spans="2:8" ht="105" x14ac:dyDescent="0.25">
      <c r="B219" s="20" t="s">
        <v>889</v>
      </c>
      <c r="C219" s="4" t="s">
        <v>1632</v>
      </c>
      <c r="D219" s="80" t="s">
        <v>779</v>
      </c>
      <c r="E219" s="4" t="s">
        <v>497</v>
      </c>
      <c r="F219" s="81">
        <v>29349.54</v>
      </c>
      <c r="G219" s="26">
        <f>Таблица1[[#This Row],[RRP*, руб. с НДС]]*0.82</f>
        <v>24066.622800000001</v>
      </c>
      <c r="H219" s="139" t="s">
        <v>1743</v>
      </c>
    </row>
    <row r="220" spans="2:8" ht="105" x14ac:dyDescent="0.25">
      <c r="B220" s="20" t="s">
        <v>889</v>
      </c>
      <c r="C220" s="4" t="s">
        <v>1633</v>
      </c>
      <c r="D220" s="80" t="s">
        <v>728</v>
      </c>
      <c r="E220" s="4" t="s">
        <v>497</v>
      </c>
      <c r="F220" s="81">
        <v>28797.612000000001</v>
      </c>
      <c r="G220" s="26">
        <f>Таблица1[[#This Row],[RRP*, руб. с НДС]]*0.82</f>
        <v>23614.041839999998</v>
      </c>
      <c r="H220" s="139" t="s">
        <v>1743</v>
      </c>
    </row>
    <row r="221" spans="2:8" ht="18.75" x14ac:dyDescent="0.25">
      <c r="B221" s="144"/>
      <c r="C221" s="82"/>
      <c r="D221" s="143" t="s">
        <v>2094</v>
      </c>
      <c r="E221" s="4"/>
      <c r="F221" s="83"/>
      <c r="G221" s="26"/>
      <c r="H221" s="139"/>
    </row>
    <row r="222" spans="2:8" ht="120" x14ac:dyDescent="0.25">
      <c r="B222" s="20" t="s">
        <v>677</v>
      </c>
      <c r="C222" s="82" t="s">
        <v>205</v>
      </c>
      <c r="D222" s="80" t="s">
        <v>238</v>
      </c>
      <c r="E222" s="4" t="s">
        <v>439</v>
      </c>
      <c r="F222" s="83">
        <v>23080.57</v>
      </c>
      <c r="G222" s="26">
        <f>Таблица1[[#This Row],[RRP*, руб. с НДС]]*0.82</f>
        <v>18926.0674</v>
      </c>
      <c r="H222" s="139" t="s">
        <v>1457</v>
      </c>
    </row>
    <row r="223" spans="2:8" ht="120" x14ac:dyDescent="0.25">
      <c r="B223" s="20" t="s">
        <v>677</v>
      </c>
      <c r="C223" s="82" t="s">
        <v>206</v>
      </c>
      <c r="D223" s="80" t="s">
        <v>239</v>
      </c>
      <c r="E223" s="4" t="s">
        <v>439</v>
      </c>
      <c r="F223" s="83">
        <v>20380.303333333333</v>
      </c>
      <c r="G223" s="26">
        <f>Таблица1[[#This Row],[RRP*, руб. с НДС]]*0.82</f>
        <v>16711.848733333332</v>
      </c>
      <c r="H223" s="139" t="s">
        <v>1457</v>
      </c>
    </row>
    <row r="224" spans="2:8" ht="120" x14ac:dyDescent="0.25">
      <c r="B224" s="20" t="s">
        <v>677</v>
      </c>
      <c r="C224" s="82" t="s">
        <v>87</v>
      </c>
      <c r="D224" s="80" t="s">
        <v>240</v>
      </c>
      <c r="E224" s="4" t="s">
        <v>440</v>
      </c>
      <c r="F224" s="83">
        <v>25091.13</v>
      </c>
      <c r="G224" s="26">
        <f>Таблица1[[#This Row],[RRP*, руб. с НДС]]*0.82</f>
        <v>20574.726599999998</v>
      </c>
      <c r="H224" s="139" t="s">
        <v>1458</v>
      </c>
    </row>
    <row r="225" spans="2:8" ht="120" x14ac:dyDescent="0.25">
      <c r="B225" s="20" t="s">
        <v>677</v>
      </c>
      <c r="C225" s="82" t="s">
        <v>88</v>
      </c>
      <c r="D225" s="80" t="s">
        <v>241</v>
      </c>
      <c r="E225" s="4" t="s">
        <v>440</v>
      </c>
      <c r="F225" s="83">
        <v>22142.796666666669</v>
      </c>
      <c r="G225" s="26">
        <f>Таблица1[[#This Row],[RRP*, руб. с НДС]]*0.82</f>
        <v>18157.093266666667</v>
      </c>
      <c r="H225" s="139" t="s">
        <v>1458</v>
      </c>
    </row>
    <row r="226" spans="2:8" ht="120" x14ac:dyDescent="0.25">
      <c r="B226" s="20" t="s">
        <v>677</v>
      </c>
      <c r="C226" s="82" t="s">
        <v>89</v>
      </c>
      <c r="D226" s="80" t="s">
        <v>242</v>
      </c>
      <c r="E226" s="4" t="s">
        <v>441</v>
      </c>
      <c r="F226" s="83">
        <v>25948.383333333331</v>
      </c>
      <c r="G226" s="26">
        <f>Таблица1[[#This Row],[RRP*, руб. с НДС]]*0.82</f>
        <v>21277.674333333329</v>
      </c>
      <c r="H226" s="139" t="s">
        <v>1459</v>
      </c>
    </row>
    <row r="227" spans="2:8" ht="120" x14ac:dyDescent="0.25">
      <c r="B227" s="20" t="s">
        <v>677</v>
      </c>
      <c r="C227" s="82" t="s">
        <v>90</v>
      </c>
      <c r="D227" s="80" t="s">
        <v>243</v>
      </c>
      <c r="E227" s="4" t="s">
        <v>441</v>
      </c>
      <c r="F227" s="83">
        <v>22889.436666666665</v>
      </c>
      <c r="G227" s="26">
        <f>Таблица1[[#This Row],[RRP*, руб. с НДС]]*0.82</f>
        <v>18769.338066666664</v>
      </c>
      <c r="H227" s="139" t="s">
        <v>1459</v>
      </c>
    </row>
    <row r="228" spans="2:8" ht="120" x14ac:dyDescent="0.25">
      <c r="B228" s="20" t="s">
        <v>677</v>
      </c>
      <c r="C228" s="82" t="s">
        <v>91</v>
      </c>
      <c r="D228" s="80" t="s">
        <v>244</v>
      </c>
      <c r="E228" s="4" t="s">
        <v>442</v>
      </c>
      <c r="F228" s="83">
        <v>30118.343333333334</v>
      </c>
      <c r="G228" s="26">
        <f>Таблица1[[#This Row],[RRP*, руб. с НДС]]*0.82</f>
        <v>24697.041533333333</v>
      </c>
      <c r="H228" s="139" t="s">
        <v>1460</v>
      </c>
    </row>
    <row r="229" spans="2:8" ht="120" x14ac:dyDescent="0.25">
      <c r="B229" s="20" t="s">
        <v>677</v>
      </c>
      <c r="C229" s="82" t="s">
        <v>92</v>
      </c>
      <c r="D229" s="80" t="s">
        <v>245</v>
      </c>
      <c r="E229" s="4" t="s">
        <v>442</v>
      </c>
      <c r="F229" s="83">
        <v>26542.116666666665</v>
      </c>
      <c r="G229" s="26">
        <f>Таблица1[[#This Row],[RRP*, руб. с НДС]]*0.82</f>
        <v>21764.535666666663</v>
      </c>
      <c r="H229" s="139" t="s">
        <v>1460</v>
      </c>
    </row>
    <row r="230" spans="2:8" ht="120" x14ac:dyDescent="0.25">
      <c r="B230" s="20" t="s">
        <v>677</v>
      </c>
      <c r="C230" s="82" t="s">
        <v>207</v>
      </c>
      <c r="D230" s="80" t="s">
        <v>246</v>
      </c>
      <c r="E230" s="4" t="s">
        <v>443</v>
      </c>
      <c r="F230" s="83">
        <v>23323.146666666667</v>
      </c>
      <c r="G230" s="26">
        <f>Таблица1[[#This Row],[RRP*, руб. с НДС]]*0.82</f>
        <v>19124.980266666666</v>
      </c>
      <c r="H230" s="139" t="s">
        <v>1461</v>
      </c>
    </row>
    <row r="231" spans="2:8" ht="120" x14ac:dyDescent="0.25">
      <c r="B231" s="20" t="s">
        <v>677</v>
      </c>
      <c r="C231" s="82" t="s">
        <v>208</v>
      </c>
      <c r="D231" s="80" t="s">
        <v>247</v>
      </c>
      <c r="E231" s="4" t="s">
        <v>443</v>
      </c>
      <c r="F231" s="83">
        <v>23202.773333333334</v>
      </c>
      <c r="G231" s="26">
        <f>Таблица1[[#This Row],[RRP*, руб. с НДС]]*0.82</f>
        <v>19026.274133333332</v>
      </c>
      <c r="H231" s="139" t="s">
        <v>1461</v>
      </c>
    </row>
    <row r="232" spans="2:8" ht="120" x14ac:dyDescent="0.25">
      <c r="B232" s="20" t="s">
        <v>677</v>
      </c>
      <c r="C232" s="82" t="s">
        <v>93</v>
      </c>
      <c r="D232" s="80" t="s">
        <v>248</v>
      </c>
      <c r="E232" s="4" t="s">
        <v>444</v>
      </c>
      <c r="F232" s="83">
        <v>25238.546666666669</v>
      </c>
      <c r="G232" s="26">
        <f>Таблица1[[#This Row],[RRP*, руб. с НДС]]*0.82</f>
        <v>20695.608266666666</v>
      </c>
      <c r="H232" s="139" t="s">
        <v>1462</v>
      </c>
    </row>
    <row r="233" spans="2:8" ht="120" x14ac:dyDescent="0.25">
      <c r="B233" s="20" t="s">
        <v>677</v>
      </c>
      <c r="C233" s="82" t="s">
        <v>94</v>
      </c>
      <c r="D233" s="80" t="s">
        <v>249</v>
      </c>
      <c r="E233" s="4" t="s">
        <v>444</v>
      </c>
      <c r="F233" s="83">
        <v>25110.853333333333</v>
      </c>
      <c r="G233" s="26">
        <f>Таблица1[[#This Row],[RRP*, руб. с НДС]]*0.82</f>
        <v>20590.899733333332</v>
      </c>
      <c r="H233" s="139" t="s">
        <v>1462</v>
      </c>
    </row>
    <row r="234" spans="2:8" ht="120" x14ac:dyDescent="0.25">
      <c r="B234" s="20" t="s">
        <v>677</v>
      </c>
      <c r="C234" s="82" t="s">
        <v>95</v>
      </c>
      <c r="D234" s="80" t="s">
        <v>250</v>
      </c>
      <c r="E234" s="4" t="s">
        <v>445</v>
      </c>
      <c r="F234" s="83">
        <v>26644.799999999999</v>
      </c>
      <c r="G234" s="26">
        <f>Таблица1[[#This Row],[RRP*, руб. с НДС]]*0.82</f>
        <v>21848.735999999997</v>
      </c>
      <c r="H234" s="139" t="s">
        <v>1463</v>
      </c>
    </row>
    <row r="235" spans="2:8" ht="120" x14ac:dyDescent="0.25">
      <c r="B235" s="20" t="s">
        <v>677</v>
      </c>
      <c r="C235" s="82" t="s">
        <v>96</v>
      </c>
      <c r="D235" s="80" t="s">
        <v>251</v>
      </c>
      <c r="E235" s="4" t="s">
        <v>445</v>
      </c>
      <c r="F235" s="83">
        <v>26511.413333333334</v>
      </c>
      <c r="G235" s="26">
        <f>Таблица1[[#This Row],[RRP*, руб. с НДС]]*0.82</f>
        <v>21739.358933333333</v>
      </c>
      <c r="H235" s="139" t="s">
        <v>1463</v>
      </c>
    </row>
    <row r="236" spans="2:8" ht="120" x14ac:dyDescent="0.25">
      <c r="B236" s="20" t="s">
        <v>677</v>
      </c>
      <c r="C236" s="82" t="s">
        <v>97</v>
      </c>
      <c r="D236" s="80" t="s">
        <v>252</v>
      </c>
      <c r="E236" s="4" t="s">
        <v>446</v>
      </c>
      <c r="F236" s="83">
        <v>30561</v>
      </c>
      <c r="G236" s="26">
        <f>Таблица1[[#This Row],[RRP*, руб. с НДС]]*0.82</f>
        <v>25060.019999999997</v>
      </c>
      <c r="H236" s="139" t="s">
        <v>1464</v>
      </c>
    </row>
    <row r="237" spans="2:8" ht="120" x14ac:dyDescent="0.25">
      <c r="B237" s="20" t="s">
        <v>677</v>
      </c>
      <c r="C237" s="82" t="s">
        <v>98</v>
      </c>
      <c r="D237" s="80" t="s">
        <v>253</v>
      </c>
      <c r="E237" s="4" t="s">
        <v>446</v>
      </c>
      <c r="F237" s="83">
        <v>30408.093333333334</v>
      </c>
      <c r="G237" s="26">
        <f>Таблица1[[#This Row],[RRP*, руб. с НДС]]*0.82</f>
        <v>24934.636533333334</v>
      </c>
      <c r="H237" s="139" t="s">
        <v>1464</v>
      </c>
    </row>
    <row r="238" spans="2:8" ht="120" x14ac:dyDescent="0.25">
      <c r="B238" s="20" t="s">
        <v>677</v>
      </c>
      <c r="C238" s="82" t="s">
        <v>209</v>
      </c>
      <c r="D238" s="80" t="s">
        <v>254</v>
      </c>
      <c r="E238" s="4" t="s">
        <v>447</v>
      </c>
      <c r="F238" s="83">
        <v>24125.093333333334</v>
      </c>
      <c r="G238" s="26">
        <f>Таблица1[[#This Row],[RRP*, руб. с НДС]]*0.82</f>
        <v>19782.576533333333</v>
      </c>
      <c r="H238" s="139" t="s">
        <v>1465</v>
      </c>
    </row>
    <row r="239" spans="2:8" ht="120" x14ac:dyDescent="0.25">
      <c r="B239" s="20" t="s">
        <v>677</v>
      </c>
      <c r="C239" s="82" t="s">
        <v>210</v>
      </c>
      <c r="D239" s="80" t="s">
        <v>255</v>
      </c>
      <c r="E239" s="4" t="s">
        <v>447</v>
      </c>
      <c r="F239" s="83">
        <v>24002.28</v>
      </c>
      <c r="G239" s="26">
        <f>Таблица1[[#This Row],[RRP*, руб. с НДС]]*0.82</f>
        <v>19681.869599999998</v>
      </c>
      <c r="H239" s="139" t="s">
        <v>1465</v>
      </c>
    </row>
    <row r="240" spans="2:8" ht="120" x14ac:dyDescent="0.25">
      <c r="B240" s="20" t="s">
        <v>677</v>
      </c>
      <c r="C240" s="82" t="s">
        <v>2</v>
      </c>
      <c r="D240" s="80" t="s">
        <v>256</v>
      </c>
      <c r="E240" s="4" t="s">
        <v>448</v>
      </c>
      <c r="F240" s="83">
        <v>26713.119999999999</v>
      </c>
      <c r="G240" s="26">
        <f>Таблица1[[#This Row],[RRP*, руб. с НДС]]*0.82</f>
        <v>21904.758399999999</v>
      </c>
      <c r="H240" s="139" t="s">
        <v>1466</v>
      </c>
    </row>
    <row r="241" spans="2:8" ht="120" x14ac:dyDescent="0.25">
      <c r="B241" s="20" t="s">
        <v>677</v>
      </c>
      <c r="C241" s="82" t="s">
        <v>0</v>
      </c>
      <c r="D241" s="80" t="s">
        <v>257</v>
      </c>
      <c r="E241" s="4" t="s">
        <v>448</v>
      </c>
      <c r="F241" s="83">
        <v>26578.10666666667</v>
      </c>
      <c r="G241" s="26">
        <f>Таблица1[[#This Row],[RRP*, руб. с НДС]]*0.82</f>
        <v>21794.047466666667</v>
      </c>
      <c r="H241" s="139" t="s">
        <v>1466</v>
      </c>
    </row>
    <row r="242" spans="2:8" ht="120" x14ac:dyDescent="0.25">
      <c r="B242" s="20" t="s">
        <v>677</v>
      </c>
      <c r="C242" s="82" t="s">
        <v>99</v>
      </c>
      <c r="D242" s="80" t="s">
        <v>258</v>
      </c>
      <c r="E242" s="4" t="s">
        <v>449</v>
      </c>
      <c r="F242" s="83">
        <v>28302.373333333333</v>
      </c>
      <c r="G242" s="26">
        <f>Таблица1[[#This Row],[RRP*, руб. с НДС]]*0.82</f>
        <v>23207.946133333331</v>
      </c>
      <c r="H242" s="139" t="s">
        <v>1467</v>
      </c>
    </row>
    <row r="243" spans="2:8" ht="120" x14ac:dyDescent="0.25">
      <c r="B243" s="20" t="s">
        <v>677</v>
      </c>
      <c r="C243" s="82" t="s">
        <v>100</v>
      </c>
      <c r="D243" s="80" t="s">
        <v>259</v>
      </c>
      <c r="E243" s="4" t="s">
        <v>449</v>
      </c>
      <c r="F243" s="83">
        <v>28161.666666666664</v>
      </c>
      <c r="G243" s="26">
        <f>Таблица1[[#This Row],[RRP*, руб. с НДС]]*0.82</f>
        <v>23092.566666666662</v>
      </c>
      <c r="H243" s="139" t="s">
        <v>1467</v>
      </c>
    </row>
    <row r="244" spans="2:8" ht="120" x14ac:dyDescent="0.25">
      <c r="B244" s="20" t="s">
        <v>677</v>
      </c>
      <c r="C244" s="82" t="s">
        <v>101</v>
      </c>
      <c r="D244" s="80" t="s">
        <v>260</v>
      </c>
      <c r="E244" s="4" t="s">
        <v>450</v>
      </c>
      <c r="F244" s="83">
        <v>32337.93</v>
      </c>
      <c r="G244" s="26">
        <f>Таблица1[[#This Row],[RRP*, руб. с НДС]]*0.82</f>
        <v>26517.102599999998</v>
      </c>
      <c r="H244" s="139" t="s">
        <v>1468</v>
      </c>
    </row>
    <row r="245" spans="2:8" ht="120" x14ac:dyDescent="0.25">
      <c r="B245" s="20" t="s">
        <v>677</v>
      </c>
      <c r="C245" s="82" t="s">
        <v>102</v>
      </c>
      <c r="D245" s="80" t="s">
        <v>261</v>
      </c>
      <c r="E245" s="4" t="s">
        <v>450</v>
      </c>
      <c r="F245" s="83">
        <v>32172.823333333334</v>
      </c>
      <c r="G245" s="26">
        <f>Таблица1[[#This Row],[RRP*, руб. с НДС]]*0.82</f>
        <v>26381.715133333331</v>
      </c>
      <c r="H245" s="139" t="s">
        <v>1468</v>
      </c>
    </row>
    <row r="246" spans="2:8" ht="120" x14ac:dyDescent="0.25">
      <c r="B246" s="20" t="s">
        <v>677</v>
      </c>
      <c r="C246" s="82" t="s">
        <v>211</v>
      </c>
      <c r="D246" s="80" t="s">
        <v>262</v>
      </c>
      <c r="E246" s="4" t="s">
        <v>451</v>
      </c>
      <c r="F246" s="83">
        <v>25347.329999999998</v>
      </c>
      <c r="G246" s="26">
        <f>Таблица1[[#This Row],[RRP*, руб. с НДС]]*0.82</f>
        <v>20784.810599999997</v>
      </c>
      <c r="H246" s="139" t="s">
        <v>1469</v>
      </c>
    </row>
    <row r="247" spans="2:8" ht="120" x14ac:dyDescent="0.25">
      <c r="B247" s="20" t="s">
        <v>677</v>
      </c>
      <c r="C247" s="82" t="s">
        <v>212</v>
      </c>
      <c r="D247" s="80" t="s">
        <v>263</v>
      </c>
      <c r="E247" s="4" t="s">
        <v>451</v>
      </c>
      <c r="F247" s="83">
        <v>25221.263333333336</v>
      </c>
      <c r="G247" s="26">
        <f>Таблица1[[#This Row],[RRP*, руб. с НДС]]*0.82</f>
        <v>20681.435933333334</v>
      </c>
      <c r="H247" s="139" t="s">
        <v>1469</v>
      </c>
    </row>
    <row r="248" spans="2:8" ht="120" x14ac:dyDescent="0.25">
      <c r="B248" s="20" t="s">
        <v>677</v>
      </c>
      <c r="C248" s="82" t="s">
        <v>103</v>
      </c>
      <c r="D248" s="80" t="s">
        <v>264</v>
      </c>
      <c r="E248" s="4" t="s">
        <v>452</v>
      </c>
      <c r="F248" s="83">
        <v>28089.89</v>
      </c>
      <c r="G248" s="26">
        <f>Таблица1[[#This Row],[RRP*, руб. с НДС]]*0.82</f>
        <v>23033.709799999997</v>
      </c>
      <c r="H248" s="139" t="s">
        <v>1470</v>
      </c>
    </row>
    <row r="249" spans="2:8" ht="120" x14ac:dyDescent="0.25">
      <c r="B249" s="20" t="s">
        <v>677</v>
      </c>
      <c r="C249" s="82" t="s">
        <v>104</v>
      </c>
      <c r="D249" s="80" t="s">
        <v>265</v>
      </c>
      <c r="E249" s="4" t="s">
        <v>452</v>
      </c>
      <c r="F249" s="83">
        <v>27943.489999999998</v>
      </c>
      <c r="G249" s="26">
        <f>Таблица1[[#This Row],[RRP*, руб. с НДС]]*0.82</f>
        <v>22913.661799999998</v>
      </c>
      <c r="H249" s="139" t="s">
        <v>1470</v>
      </c>
    </row>
    <row r="250" spans="2:8" ht="120" x14ac:dyDescent="0.25">
      <c r="B250" s="20" t="s">
        <v>677</v>
      </c>
      <c r="C250" s="82" t="s">
        <v>105</v>
      </c>
      <c r="D250" s="80" t="s">
        <v>266</v>
      </c>
      <c r="E250" s="4" t="s">
        <v>453</v>
      </c>
      <c r="F250" s="83">
        <v>29204.156666666669</v>
      </c>
      <c r="G250" s="26">
        <f>Таблица1[[#This Row],[RRP*, руб. с НДС]]*0.82</f>
        <v>23947.408466666668</v>
      </c>
      <c r="H250" s="139" t="s">
        <v>1471</v>
      </c>
    </row>
    <row r="251" spans="2:8" ht="120" x14ac:dyDescent="0.25">
      <c r="B251" s="20" t="s">
        <v>677</v>
      </c>
      <c r="C251" s="82" t="s">
        <v>106</v>
      </c>
      <c r="D251" s="80" t="s">
        <v>267</v>
      </c>
      <c r="E251" s="4" t="s">
        <v>453</v>
      </c>
      <c r="F251" s="83">
        <v>29054.503333333334</v>
      </c>
      <c r="G251" s="26">
        <f>Таблица1[[#This Row],[RRP*, руб. с НДС]]*0.82</f>
        <v>23824.692733333333</v>
      </c>
      <c r="H251" s="139" t="s">
        <v>1471</v>
      </c>
    </row>
    <row r="252" spans="2:8" ht="120" x14ac:dyDescent="0.25">
      <c r="B252" s="20" t="s">
        <v>677</v>
      </c>
      <c r="C252" s="82" t="s">
        <v>107</v>
      </c>
      <c r="D252" s="80" t="s">
        <v>268</v>
      </c>
      <c r="E252" s="4" t="s">
        <v>454</v>
      </c>
      <c r="F252" s="83">
        <v>33958.089999999997</v>
      </c>
      <c r="G252" s="26">
        <f>Таблица1[[#This Row],[RRP*, руб. с НДС]]*0.82</f>
        <v>27845.633799999996</v>
      </c>
      <c r="H252" s="139" t="s">
        <v>1472</v>
      </c>
    </row>
    <row r="253" spans="2:8" ht="120" x14ac:dyDescent="0.25">
      <c r="B253" s="20" t="s">
        <v>677</v>
      </c>
      <c r="C253" s="82" t="s">
        <v>108</v>
      </c>
      <c r="D253" s="80" t="s">
        <v>269</v>
      </c>
      <c r="E253" s="4" t="s">
        <v>454</v>
      </c>
      <c r="F253" s="83">
        <v>33784.85</v>
      </c>
      <c r="G253" s="26">
        <f>Таблица1[[#This Row],[RRP*, руб. с НДС]]*0.82</f>
        <v>27703.576999999997</v>
      </c>
      <c r="H253" s="139" t="s">
        <v>1472</v>
      </c>
    </row>
    <row r="254" spans="2:8" ht="120" x14ac:dyDescent="0.25">
      <c r="B254" s="20" t="s">
        <v>677</v>
      </c>
      <c r="C254" s="82" t="s">
        <v>213</v>
      </c>
      <c r="D254" s="80" t="s">
        <v>270</v>
      </c>
      <c r="E254" s="4" t="s">
        <v>455</v>
      </c>
      <c r="F254" s="83">
        <v>26406.29</v>
      </c>
      <c r="G254" s="26">
        <f>Таблица1[[#This Row],[RRP*, руб. с НДС]]*0.82</f>
        <v>21653.157800000001</v>
      </c>
      <c r="H254" s="139" t="s">
        <v>1473</v>
      </c>
    </row>
    <row r="255" spans="2:8" ht="120" x14ac:dyDescent="0.25">
      <c r="B255" s="20" t="s">
        <v>677</v>
      </c>
      <c r="C255" s="82" t="s">
        <v>214</v>
      </c>
      <c r="D255" s="80" t="s">
        <v>271</v>
      </c>
      <c r="E255" s="4" t="s">
        <v>455</v>
      </c>
      <c r="F255" s="83">
        <v>26270.463333333333</v>
      </c>
      <c r="G255" s="26">
        <f>Таблица1[[#This Row],[RRP*, руб. с НДС]]*0.82</f>
        <v>21541.779933333331</v>
      </c>
      <c r="H255" s="139" t="s">
        <v>1473</v>
      </c>
    </row>
    <row r="256" spans="2:8" ht="120" x14ac:dyDescent="0.25">
      <c r="B256" s="20" t="s">
        <v>677</v>
      </c>
      <c r="C256" s="82" t="s">
        <v>109</v>
      </c>
      <c r="D256" s="80" t="s">
        <v>272</v>
      </c>
      <c r="E256" s="4" t="s">
        <v>456</v>
      </c>
      <c r="F256" s="83">
        <v>29293.623333333333</v>
      </c>
      <c r="G256" s="26">
        <f>Таблица1[[#This Row],[RRP*, руб. с НДС]]*0.82</f>
        <v>24020.771133333332</v>
      </c>
      <c r="H256" s="139" t="s">
        <v>1474</v>
      </c>
    </row>
    <row r="257" spans="2:8" ht="120" x14ac:dyDescent="0.25">
      <c r="B257" s="20" t="s">
        <v>677</v>
      </c>
      <c r="C257" s="82" t="s">
        <v>110</v>
      </c>
      <c r="D257" s="80" t="s">
        <v>273</v>
      </c>
      <c r="E257" s="4" t="s">
        <v>456</v>
      </c>
      <c r="F257" s="83">
        <v>29143.156666666669</v>
      </c>
      <c r="G257" s="26">
        <f>Таблица1[[#This Row],[RRP*, руб. с НДС]]*0.82</f>
        <v>23897.388466666667</v>
      </c>
      <c r="H257" s="139" t="s">
        <v>1474</v>
      </c>
    </row>
    <row r="258" spans="2:8" ht="120" x14ac:dyDescent="0.25">
      <c r="B258" s="20" t="s">
        <v>677</v>
      </c>
      <c r="C258" s="82" t="s">
        <v>111</v>
      </c>
      <c r="D258" s="80" t="s">
        <v>274</v>
      </c>
      <c r="E258" s="4" t="s">
        <v>457</v>
      </c>
      <c r="F258" s="83">
        <v>30653.516666666663</v>
      </c>
      <c r="G258" s="26">
        <f>Таблица1[[#This Row],[RRP*, руб. с НДС]]*0.82</f>
        <v>25135.883666666661</v>
      </c>
      <c r="H258" s="139" t="s">
        <v>1475</v>
      </c>
    </row>
    <row r="259" spans="2:8" ht="120" x14ac:dyDescent="0.25">
      <c r="B259" s="20" t="s">
        <v>677</v>
      </c>
      <c r="C259" s="82" t="s">
        <v>112</v>
      </c>
      <c r="D259" s="80" t="s">
        <v>275</v>
      </c>
      <c r="E259" s="4" t="s">
        <v>457</v>
      </c>
      <c r="F259" s="83">
        <v>30497.35666666667</v>
      </c>
      <c r="G259" s="26">
        <f>Таблица1[[#This Row],[RRP*, руб. с НДС]]*0.82</f>
        <v>25007.832466666667</v>
      </c>
      <c r="H259" s="139" t="s">
        <v>1475</v>
      </c>
    </row>
    <row r="260" spans="2:8" ht="120" x14ac:dyDescent="0.25">
      <c r="B260" s="20" t="s">
        <v>677</v>
      </c>
      <c r="C260" s="82" t="s">
        <v>113</v>
      </c>
      <c r="D260" s="80" t="s">
        <v>276</v>
      </c>
      <c r="E260" s="4" t="s">
        <v>458</v>
      </c>
      <c r="F260" s="83">
        <v>35679.916666666664</v>
      </c>
      <c r="G260" s="26">
        <f>Таблица1[[#This Row],[RRP*, руб. с НДС]]*0.82</f>
        <v>29257.531666666662</v>
      </c>
      <c r="H260" s="139" t="s">
        <v>1476</v>
      </c>
    </row>
    <row r="261" spans="2:8" ht="120" x14ac:dyDescent="0.25">
      <c r="B261" s="20" t="s">
        <v>677</v>
      </c>
      <c r="C261" s="82" t="s">
        <v>114</v>
      </c>
      <c r="D261" s="80" t="s">
        <v>277</v>
      </c>
      <c r="E261" s="4" t="s">
        <v>458</v>
      </c>
      <c r="F261" s="83">
        <v>35494.476666666662</v>
      </c>
      <c r="G261" s="26">
        <f>Таблица1[[#This Row],[RRP*, руб. с НДС]]*0.82</f>
        <v>29105.470866666659</v>
      </c>
      <c r="H261" s="139" t="s">
        <v>1476</v>
      </c>
    </row>
    <row r="262" spans="2:8" ht="120" x14ac:dyDescent="0.25">
      <c r="B262" s="20" t="s">
        <v>677</v>
      </c>
      <c r="C262" s="82" t="s">
        <v>215</v>
      </c>
      <c r="D262" s="80" t="s">
        <v>278</v>
      </c>
      <c r="E262" s="4" t="s">
        <v>459</v>
      </c>
      <c r="F262" s="83">
        <v>27308.276666666668</v>
      </c>
      <c r="G262" s="26">
        <f>Таблица1[[#This Row],[RRP*, руб. с НДС]]*0.82</f>
        <v>22392.786866666665</v>
      </c>
      <c r="H262" s="139" t="s">
        <v>1477</v>
      </c>
    </row>
    <row r="263" spans="2:8" ht="120" x14ac:dyDescent="0.25">
      <c r="B263" s="20" t="s">
        <v>677</v>
      </c>
      <c r="C263" s="82" t="s">
        <v>216</v>
      </c>
      <c r="D263" s="80" t="s">
        <v>279</v>
      </c>
      <c r="E263" s="4" t="s">
        <v>459</v>
      </c>
      <c r="F263" s="83">
        <v>27170.01</v>
      </c>
      <c r="G263" s="26">
        <f>Таблица1[[#This Row],[RRP*, руб. с НДС]]*0.82</f>
        <v>22279.408199999998</v>
      </c>
      <c r="H263" s="139" t="s">
        <v>1477</v>
      </c>
    </row>
    <row r="264" spans="2:8" ht="120" x14ac:dyDescent="0.25">
      <c r="B264" s="20" t="s">
        <v>677</v>
      </c>
      <c r="C264" s="82" t="s">
        <v>115</v>
      </c>
      <c r="D264" s="80" t="s">
        <v>280</v>
      </c>
      <c r="E264" s="4" t="s">
        <v>460</v>
      </c>
      <c r="F264" s="83">
        <v>30733.223333333335</v>
      </c>
      <c r="G264" s="26">
        <f>Таблица1[[#This Row],[RRP*, руб. с НДС]]*0.82</f>
        <v>25201.243133333333</v>
      </c>
      <c r="H264" s="139" t="s">
        <v>1478</v>
      </c>
    </row>
    <row r="265" spans="2:8" ht="120" x14ac:dyDescent="0.25">
      <c r="B265" s="20" t="s">
        <v>677</v>
      </c>
      <c r="C265" s="82" t="s">
        <v>116</v>
      </c>
      <c r="D265" s="80" t="s">
        <v>281</v>
      </c>
      <c r="E265" s="4" t="s">
        <v>460</v>
      </c>
      <c r="F265" s="83">
        <v>30576.25</v>
      </c>
      <c r="G265" s="26">
        <f>Таблица1[[#This Row],[RRP*, руб. с НДС]]*0.82</f>
        <v>25072.524999999998</v>
      </c>
      <c r="H265" s="139" t="s">
        <v>1478</v>
      </c>
    </row>
    <row r="266" spans="2:8" ht="120" x14ac:dyDescent="0.25">
      <c r="B266" s="20" t="s">
        <v>677</v>
      </c>
      <c r="C266" s="82" t="s">
        <v>117</v>
      </c>
      <c r="D266" s="80" t="s">
        <v>282</v>
      </c>
      <c r="E266" s="4" t="s">
        <v>461</v>
      </c>
      <c r="F266" s="83">
        <v>32199.663333333334</v>
      </c>
      <c r="G266" s="26">
        <f>Таблица1[[#This Row],[RRP*, руб. с НДС]]*0.82</f>
        <v>26403.723933333331</v>
      </c>
      <c r="H266" s="139" t="s">
        <v>1479</v>
      </c>
    </row>
    <row r="267" spans="2:8" ht="120" x14ac:dyDescent="0.25">
      <c r="B267" s="20" t="s">
        <v>677</v>
      </c>
      <c r="C267" s="82" t="s">
        <v>118</v>
      </c>
      <c r="D267" s="80" t="s">
        <v>283</v>
      </c>
      <c r="E267" s="4" t="s">
        <v>461</v>
      </c>
      <c r="F267" s="83">
        <v>32036.183333333331</v>
      </c>
      <c r="G267" s="26">
        <f>Таблица1[[#This Row],[RRP*, руб. с НДС]]*0.82</f>
        <v>26269.670333333328</v>
      </c>
      <c r="H267" s="139" t="s">
        <v>1479</v>
      </c>
    </row>
    <row r="268" spans="2:8" ht="120" x14ac:dyDescent="0.25">
      <c r="B268" s="20" t="s">
        <v>677</v>
      </c>
      <c r="C268" s="82" t="s">
        <v>3</v>
      </c>
      <c r="D268" s="80" t="s">
        <v>284</v>
      </c>
      <c r="E268" s="4" t="s">
        <v>462</v>
      </c>
      <c r="F268" s="83">
        <v>37541.636666666665</v>
      </c>
      <c r="G268" s="26">
        <f>Таблица1[[#This Row],[RRP*, руб. с НДС]]*0.82</f>
        <v>30784.142066666664</v>
      </c>
      <c r="H268" s="139" t="s">
        <v>1480</v>
      </c>
    </row>
    <row r="269" spans="2:8" ht="120" x14ac:dyDescent="0.25">
      <c r="B269" s="20" t="s">
        <v>677</v>
      </c>
      <c r="C269" s="82" t="s">
        <v>119</v>
      </c>
      <c r="D269" s="80" t="s">
        <v>285</v>
      </c>
      <c r="E269" s="4" t="s">
        <v>462</v>
      </c>
      <c r="F269" s="83">
        <v>37348.063333333332</v>
      </c>
      <c r="G269" s="26">
        <f>Таблица1[[#This Row],[RRP*, руб. с НДС]]*0.82</f>
        <v>30625.411933333329</v>
      </c>
      <c r="H269" s="139" t="s">
        <v>1480</v>
      </c>
    </row>
    <row r="270" spans="2:8" ht="120" x14ac:dyDescent="0.25">
      <c r="B270" s="20" t="s">
        <v>677</v>
      </c>
      <c r="C270" s="82" t="s">
        <v>217</v>
      </c>
      <c r="D270" s="80" t="s">
        <v>286</v>
      </c>
      <c r="E270" s="4" t="s">
        <v>463</v>
      </c>
      <c r="F270" s="83">
        <v>28841.206666666669</v>
      </c>
      <c r="G270" s="26">
        <f>Таблица1[[#This Row],[RRP*, руб. с НДС]]*0.82</f>
        <v>23649.789466666665</v>
      </c>
      <c r="H270" s="139" t="s">
        <v>1481</v>
      </c>
    </row>
    <row r="271" spans="2:8" ht="120" x14ac:dyDescent="0.25">
      <c r="B271" s="20" t="s">
        <v>677</v>
      </c>
      <c r="C271" s="82" t="s">
        <v>218</v>
      </c>
      <c r="D271" s="80" t="s">
        <v>287</v>
      </c>
      <c r="E271" s="4" t="s">
        <v>463</v>
      </c>
      <c r="F271" s="83">
        <v>28697.24666666667</v>
      </c>
      <c r="G271" s="26">
        <f>Таблица1[[#This Row],[RRP*, руб. с НДС]]*0.82</f>
        <v>23531.742266666668</v>
      </c>
      <c r="H271" s="139" t="s">
        <v>1481</v>
      </c>
    </row>
    <row r="272" spans="2:8" ht="120" x14ac:dyDescent="0.25">
      <c r="B272" s="20" t="s">
        <v>677</v>
      </c>
      <c r="C272" s="82" t="s">
        <v>120</v>
      </c>
      <c r="D272" s="80" t="s">
        <v>288</v>
      </c>
      <c r="E272" s="4" t="s">
        <v>464</v>
      </c>
      <c r="F272" s="83">
        <v>34495.5</v>
      </c>
      <c r="G272" s="26">
        <f>Таблица1[[#This Row],[RRP*, руб. с НДС]]*0.82</f>
        <v>28286.309999999998</v>
      </c>
      <c r="H272" s="139" t="s">
        <v>1482</v>
      </c>
    </row>
    <row r="273" spans="2:8" ht="120" x14ac:dyDescent="0.25">
      <c r="B273" s="20" t="s">
        <v>677</v>
      </c>
      <c r="C273" s="82" t="s">
        <v>121</v>
      </c>
      <c r="D273" s="80" t="s">
        <v>289</v>
      </c>
      <c r="E273" s="4" t="s">
        <v>464</v>
      </c>
      <c r="F273" s="83">
        <v>34317.379999999997</v>
      </c>
      <c r="G273" s="26">
        <f>Таблица1[[#This Row],[RRP*, руб. с НДС]]*0.82</f>
        <v>28140.251599999996</v>
      </c>
      <c r="H273" s="139" t="s">
        <v>1482</v>
      </c>
    </row>
    <row r="274" spans="2:8" ht="120" x14ac:dyDescent="0.25">
      <c r="B274" s="20" t="s">
        <v>677</v>
      </c>
      <c r="C274" s="82" t="s">
        <v>122</v>
      </c>
      <c r="D274" s="80" t="s">
        <v>290</v>
      </c>
      <c r="E274" s="4" t="s">
        <v>465</v>
      </c>
      <c r="F274" s="83">
        <v>38707.753333333341</v>
      </c>
      <c r="G274" s="26">
        <f>Таблица1[[#This Row],[RRP*, руб. с НДС]]*0.82</f>
        <v>31740.357733333338</v>
      </c>
      <c r="H274" s="139" t="s">
        <v>1483</v>
      </c>
    </row>
    <row r="275" spans="2:8" ht="120" x14ac:dyDescent="0.25">
      <c r="B275" s="20" t="s">
        <v>677</v>
      </c>
      <c r="C275" s="82" t="s">
        <v>123</v>
      </c>
      <c r="D275" s="80" t="s">
        <v>291</v>
      </c>
      <c r="E275" s="4" t="s">
        <v>465</v>
      </c>
      <c r="F275" s="83">
        <v>38508.486666666671</v>
      </c>
      <c r="G275" s="26">
        <f>Таблица1[[#This Row],[RRP*, руб. с НДС]]*0.82</f>
        <v>31576.95906666667</v>
      </c>
      <c r="H275" s="139" t="s">
        <v>1483</v>
      </c>
    </row>
    <row r="276" spans="2:8" ht="120" x14ac:dyDescent="0.25">
      <c r="B276" s="20" t="s">
        <v>677</v>
      </c>
      <c r="C276" s="82" t="s">
        <v>124</v>
      </c>
      <c r="D276" s="80" t="s">
        <v>292</v>
      </c>
      <c r="E276" s="4" t="s">
        <v>466</v>
      </c>
      <c r="F276" s="83">
        <v>41853.726666666669</v>
      </c>
      <c r="G276" s="26">
        <f>Таблица1[[#This Row],[RRP*, руб. с НДС]]*0.82</f>
        <v>34320.055866666669</v>
      </c>
      <c r="H276" s="139" t="s">
        <v>1484</v>
      </c>
    </row>
    <row r="277" spans="2:8" ht="120" x14ac:dyDescent="0.25">
      <c r="B277" s="20" t="s">
        <v>677</v>
      </c>
      <c r="C277" s="82" t="s">
        <v>125</v>
      </c>
      <c r="D277" s="80" t="s">
        <v>293</v>
      </c>
      <c r="E277" s="4" t="s">
        <v>466</v>
      </c>
      <c r="F277" s="83">
        <v>41642.26</v>
      </c>
      <c r="G277" s="26">
        <f>Таблица1[[#This Row],[RRP*, руб. с НДС]]*0.82</f>
        <v>34146.653200000001</v>
      </c>
      <c r="H277" s="139" t="s">
        <v>1484</v>
      </c>
    </row>
    <row r="278" spans="2:8" ht="120" x14ac:dyDescent="0.25">
      <c r="B278" s="20" t="s">
        <v>677</v>
      </c>
      <c r="C278" s="82" t="s">
        <v>219</v>
      </c>
      <c r="D278" s="80" t="s">
        <v>294</v>
      </c>
      <c r="E278" s="4" t="s">
        <v>467</v>
      </c>
      <c r="F278" s="83">
        <v>31253.553333333333</v>
      </c>
      <c r="G278" s="26">
        <f>Таблица1[[#This Row],[RRP*, руб. с НДС]]*0.82</f>
        <v>25627.913733333331</v>
      </c>
      <c r="H278" s="139" t="s">
        <v>1485</v>
      </c>
    </row>
    <row r="279" spans="2:8" ht="120" x14ac:dyDescent="0.25">
      <c r="B279" s="20" t="s">
        <v>677</v>
      </c>
      <c r="C279" s="82" t="s">
        <v>220</v>
      </c>
      <c r="D279" s="80" t="s">
        <v>295</v>
      </c>
      <c r="E279" s="4" t="s">
        <v>467</v>
      </c>
      <c r="F279" s="83">
        <v>32184.006666666668</v>
      </c>
      <c r="G279" s="26">
        <f>Таблица1[[#This Row],[RRP*, руб. с НДС]]*0.82</f>
        <v>26390.885466666667</v>
      </c>
      <c r="H279" s="139" t="s">
        <v>1485</v>
      </c>
    </row>
    <row r="280" spans="2:8" ht="120" x14ac:dyDescent="0.25">
      <c r="B280" s="20" t="s">
        <v>677</v>
      </c>
      <c r="C280" s="82" t="s">
        <v>126</v>
      </c>
      <c r="D280" s="80" t="s">
        <v>296</v>
      </c>
      <c r="E280" s="4" t="s">
        <v>468</v>
      </c>
      <c r="F280" s="83">
        <v>38123.78</v>
      </c>
      <c r="G280" s="26">
        <f>Таблица1[[#This Row],[RRP*, руб. с НДС]]*0.82</f>
        <v>31261.499599999996</v>
      </c>
      <c r="H280" s="139" t="s">
        <v>1486</v>
      </c>
    </row>
    <row r="281" spans="2:8" ht="120" x14ac:dyDescent="0.25">
      <c r="B281" s="20" t="s">
        <v>677</v>
      </c>
      <c r="C281" s="82" t="s">
        <v>127</v>
      </c>
      <c r="D281" s="80" t="s">
        <v>297</v>
      </c>
      <c r="E281" s="4" t="s">
        <v>468</v>
      </c>
      <c r="F281" s="83">
        <v>39263.26</v>
      </c>
      <c r="G281" s="26">
        <f>Таблица1[[#This Row],[RRP*, руб. с НДС]]*0.82</f>
        <v>32195.873199999998</v>
      </c>
      <c r="H281" s="139" t="s">
        <v>1486</v>
      </c>
    </row>
    <row r="282" spans="2:8" ht="120" x14ac:dyDescent="0.25">
      <c r="B282" s="20" t="s">
        <v>677</v>
      </c>
      <c r="C282" s="82" t="s">
        <v>128</v>
      </c>
      <c r="D282" s="80" t="s">
        <v>298</v>
      </c>
      <c r="E282" s="4" t="s">
        <v>469</v>
      </c>
      <c r="F282" s="83">
        <v>43626.793333333335</v>
      </c>
      <c r="G282" s="26">
        <f>Таблица1[[#This Row],[RRP*, руб. с НДС]]*0.82</f>
        <v>35773.970533333333</v>
      </c>
      <c r="H282" s="139" t="s">
        <v>1487</v>
      </c>
    </row>
    <row r="283" spans="2:8" ht="120" x14ac:dyDescent="0.25">
      <c r="B283" s="20" t="s">
        <v>677</v>
      </c>
      <c r="C283" s="82" t="s">
        <v>129</v>
      </c>
      <c r="D283" s="80" t="s">
        <v>299</v>
      </c>
      <c r="E283" s="4" t="s">
        <v>469</v>
      </c>
      <c r="F283" s="83">
        <v>44929.753333333341</v>
      </c>
      <c r="G283" s="26">
        <f>Таблица1[[#This Row],[RRP*, руб. с НДС]]*0.82</f>
        <v>36842.397733333339</v>
      </c>
      <c r="H283" s="139" t="s">
        <v>1487</v>
      </c>
    </row>
    <row r="284" spans="2:8" ht="120" x14ac:dyDescent="0.25">
      <c r="B284" s="20" t="s">
        <v>677</v>
      </c>
      <c r="C284" s="82" t="s">
        <v>130</v>
      </c>
      <c r="D284" s="80" t="s">
        <v>300</v>
      </c>
      <c r="E284" s="4" t="s">
        <v>470</v>
      </c>
      <c r="F284" s="83">
        <v>47696.71333333334</v>
      </c>
      <c r="G284" s="26">
        <f>Таблица1[[#This Row],[RRP*, руб. с НДС]]*0.82</f>
        <v>39111.30493333334</v>
      </c>
      <c r="H284" s="139" t="s">
        <v>1488</v>
      </c>
    </row>
    <row r="285" spans="2:8" ht="120" x14ac:dyDescent="0.25">
      <c r="B285" s="20" t="s">
        <v>677</v>
      </c>
      <c r="C285" s="82" t="s">
        <v>131</v>
      </c>
      <c r="D285" s="80" t="s">
        <v>301</v>
      </c>
      <c r="E285" s="4" t="s">
        <v>470</v>
      </c>
      <c r="F285" s="83">
        <v>49120.046666666669</v>
      </c>
      <c r="G285" s="26">
        <f>Таблица1[[#This Row],[RRP*, руб. с НДС]]*0.82</f>
        <v>40278.438266666664</v>
      </c>
      <c r="H285" s="139" t="s">
        <v>1488</v>
      </c>
    </row>
    <row r="286" spans="2:8" ht="120" x14ac:dyDescent="0.25">
      <c r="B286" s="20" t="s">
        <v>677</v>
      </c>
      <c r="C286" s="82" t="s">
        <v>221</v>
      </c>
      <c r="D286" s="80" t="s">
        <v>302</v>
      </c>
      <c r="E286" s="4" t="s">
        <v>471</v>
      </c>
      <c r="F286" s="83">
        <v>32001.82</v>
      </c>
      <c r="G286" s="26">
        <f>Таблица1[[#This Row],[RRP*, руб. с НДС]]*0.82</f>
        <v>26241.492399999999</v>
      </c>
      <c r="H286" s="139" t="s">
        <v>1489</v>
      </c>
    </row>
    <row r="287" spans="2:8" ht="120" x14ac:dyDescent="0.25">
      <c r="B287" s="20" t="s">
        <v>677</v>
      </c>
      <c r="C287" s="82" t="s">
        <v>222</v>
      </c>
      <c r="D287" s="80" t="s">
        <v>303</v>
      </c>
      <c r="E287" s="4" t="s">
        <v>471</v>
      </c>
      <c r="F287" s="83">
        <v>32957.486666666664</v>
      </c>
      <c r="G287" s="26">
        <f>Таблица1[[#This Row],[RRP*, руб. с НДС]]*0.82</f>
        <v>27025.139066666663</v>
      </c>
      <c r="H287" s="139" t="s">
        <v>1489</v>
      </c>
    </row>
    <row r="288" spans="2:8" ht="120" x14ac:dyDescent="0.25">
      <c r="B288" s="20" t="s">
        <v>677</v>
      </c>
      <c r="C288" s="82" t="s">
        <v>132</v>
      </c>
      <c r="D288" s="80" t="s">
        <v>304</v>
      </c>
      <c r="E288" s="4" t="s">
        <v>472</v>
      </c>
      <c r="F288" s="83">
        <v>39575.58</v>
      </c>
      <c r="G288" s="26">
        <f>Таблица1[[#This Row],[RRP*, руб. с НДС]]*0.82</f>
        <v>32451.975599999998</v>
      </c>
      <c r="H288" s="139" t="s">
        <v>1490</v>
      </c>
    </row>
    <row r="289" spans="2:8" ht="120" x14ac:dyDescent="0.25">
      <c r="B289" s="20" t="s">
        <v>677</v>
      </c>
      <c r="C289" s="82" t="s">
        <v>133</v>
      </c>
      <c r="D289" s="80" t="s">
        <v>305</v>
      </c>
      <c r="E289" s="4" t="s">
        <v>472</v>
      </c>
      <c r="F289" s="83">
        <v>40757.35333333334</v>
      </c>
      <c r="G289" s="26">
        <f>Таблица1[[#This Row],[RRP*, руб. с НДС]]*0.82</f>
        <v>33421.029733333336</v>
      </c>
      <c r="H289" s="139" t="s">
        <v>1490</v>
      </c>
    </row>
    <row r="290" spans="2:8" ht="120" x14ac:dyDescent="0.25">
      <c r="B290" s="20" t="s">
        <v>677</v>
      </c>
      <c r="C290" s="82" t="s">
        <v>134</v>
      </c>
      <c r="D290" s="80" t="s">
        <v>306</v>
      </c>
      <c r="E290" s="4" t="s">
        <v>473</v>
      </c>
      <c r="F290" s="83">
        <v>44527.153333333335</v>
      </c>
      <c r="G290" s="26">
        <f>Таблица1[[#This Row],[RRP*, руб. с НДС]]*0.82</f>
        <v>36512.265733333334</v>
      </c>
      <c r="H290" s="139" t="s">
        <v>1491</v>
      </c>
    </row>
    <row r="291" spans="2:8" ht="120" x14ac:dyDescent="0.25">
      <c r="B291" s="20" t="s">
        <v>677</v>
      </c>
      <c r="C291" s="82" t="s">
        <v>135</v>
      </c>
      <c r="D291" s="80" t="s">
        <v>307</v>
      </c>
      <c r="E291" s="4" t="s">
        <v>473</v>
      </c>
      <c r="F291" s="83">
        <v>45857.766666666663</v>
      </c>
      <c r="G291" s="26">
        <f>Таблица1[[#This Row],[RRP*, руб. с НДС]]*0.82</f>
        <v>37603.368666666662</v>
      </c>
      <c r="H291" s="139" t="s">
        <v>1491</v>
      </c>
    </row>
    <row r="292" spans="2:8" ht="120" x14ac:dyDescent="0.25">
      <c r="B292" s="20" t="s">
        <v>677</v>
      </c>
      <c r="C292" s="82" t="s">
        <v>136</v>
      </c>
      <c r="D292" s="80" t="s">
        <v>308</v>
      </c>
      <c r="E292" s="4" t="s">
        <v>474</v>
      </c>
      <c r="F292" s="83">
        <v>48707.686666666668</v>
      </c>
      <c r="G292" s="26">
        <f>Таблица1[[#This Row],[RRP*, руб. с НДС]]*0.82</f>
        <v>39940.303066666667</v>
      </c>
      <c r="H292" s="139" t="s">
        <v>1492</v>
      </c>
    </row>
    <row r="293" spans="2:8" ht="120" x14ac:dyDescent="0.25">
      <c r="B293" s="20" t="s">
        <v>677</v>
      </c>
      <c r="C293" s="82" t="s">
        <v>137</v>
      </c>
      <c r="D293" s="80" t="s">
        <v>309</v>
      </c>
      <c r="E293" s="4" t="s">
        <v>474</v>
      </c>
      <c r="F293" s="83">
        <v>50162.74</v>
      </c>
      <c r="G293" s="26">
        <f>Таблица1[[#This Row],[RRP*, руб. с НДС]]*0.82</f>
        <v>41133.446799999998</v>
      </c>
      <c r="H293" s="139" t="s">
        <v>1492</v>
      </c>
    </row>
    <row r="294" spans="2:8" ht="120" x14ac:dyDescent="0.25">
      <c r="B294" s="20" t="s">
        <v>677</v>
      </c>
      <c r="C294" s="82" t="s">
        <v>223</v>
      </c>
      <c r="D294" s="80" t="s">
        <v>310</v>
      </c>
      <c r="E294" s="4" t="s">
        <v>475</v>
      </c>
      <c r="F294" s="83">
        <v>33534.14</v>
      </c>
      <c r="G294" s="26">
        <f>Таблица1[[#This Row],[RRP*, руб. с НДС]]*0.82</f>
        <v>27497.994799999997</v>
      </c>
      <c r="H294" s="139" t="s">
        <v>1493</v>
      </c>
    </row>
    <row r="295" spans="2:8" ht="120" x14ac:dyDescent="0.25">
      <c r="B295" s="20" t="s">
        <v>677</v>
      </c>
      <c r="C295" s="82" t="s">
        <v>224</v>
      </c>
      <c r="D295" s="80" t="s">
        <v>311</v>
      </c>
      <c r="E295" s="4" t="s">
        <v>475</v>
      </c>
      <c r="F295" s="83">
        <v>34535.35333333334</v>
      </c>
      <c r="G295" s="26">
        <f>Таблица1[[#This Row],[RRP*, руб. с НДС]]*0.82</f>
        <v>28318.989733333336</v>
      </c>
      <c r="H295" s="139" t="s">
        <v>1493</v>
      </c>
    </row>
    <row r="296" spans="2:8" ht="120" x14ac:dyDescent="0.25">
      <c r="B296" s="20" t="s">
        <v>677</v>
      </c>
      <c r="C296" s="82" t="s">
        <v>138</v>
      </c>
      <c r="D296" s="80" t="s">
        <v>312</v>
      </c>
      <c r="E296" s="4" t="s">
        <v>476</v>
      </c>
      <c r="F296" s="83">
        <v>41845.593333333338</v>
      </c>
      <c r="G296" s="26">
        <f>Таблица1[[#This Row],[RRP*, руб. с НДС]]*0.82</f>
        <v>34313.386533333338</v>
      </c>
      <c r="H296" s="139" t="s">
        <v>1494</v>
      </c>
    </row>
    <row r="297" spans="2:8" ht="120" x14ac:dyDescent="0.25">
      <c r="B297" s="20" t="s">
        <v>677</v>
      </c>
      <c r="C297" s="82" t="s">
        <v>139</v>
      </c>
      <c r="D297" s="80" t="s">
        <v>313</v>
      </c>
      <c r="E297" s="4" t="s">
        <v>476</v>
      </c>
      <c r="F297" s="83">
        <v>43096.5</v>
      </c>
      <c r="G297" s="26">
        <f>Таблица1[[#This Row],[RRP*, руб. с НДС]]*0.82</f>
        <v>35339.129999999997</v>
      </c>
      <c r="H297" s="139" t="s">
        <v>1494</v>
      </c>
    </row>
    <row r="298" spans="2:8" ht="120" x14ac:dyDescent="0.25">
      <c r="B298" s="20" t="s">
        <v>677</v>
      </c>
      <c r="C298" s="82" t="s">
        <v>140</v>
      </c>
      <c r="D298" s="80" t="s">
        <v>314</v>
      </c>
      <c r="E298" s="4" t="s">
        <v>477</v>
      </c>
      <c r="F298" s="83">
        <v>47813.02</v>
      </c>
      <c r="G298" s="26">
        <f>Таблица1[[#This Row],[RRP*, руб. с НДС]]*0.82</f>
        <v>39206.676399999997</v>
      </c>
      <c r="H298" s="139" t="s">
        <v>1495</v>
      </c>
    </row>
    <row r="299" spans="2:8" ht="120" x14ac:dyDescent="0.25">
      <c r="B299" s="20" t="s">
        <v>677</v>
      </c>
      <c r="C299" s="82" t="s">
        <v>141</v>
      </c>
      <c r="D299" s="80" t="s">
        <v>315</v>
      </c>
      <c r="E299" s="4" t="s">
        <v>477</v>
      </c>
      <c r="F299" s="83">
        <v>49239.606666666667</v>
      </c>
      <c r="G299" s="26">
        <f>Таблица1[[#This Row],[RRP*, руб. с НДС]]*0.82</f>
        <v>40376.477466666664</v>
      </c>
      <c r="H299" s="139" t="s">
        <v>1495</v>
      </c>
    </row>
    <row r="300" spans="2:8" ht="120" x14ac:dyDescent="0.25">
      <c r="B300" s="20" t="s">
        <v>677</v>
      </c>
      <c r="C300" s="82" t="s">
        <v>142</v>
      </c>
      <c r="D300" s="80" t="s">
        <v>316</v>
      </c>
      <c r="E300" s="4" t="s">
        <v>478</v>
      </c>
      <c r="F300" s="83">
        <v>51979.726666666669</v>
      </c>
      <c r="G300" s="26">
        <f>Таблица1[[#This Row],[RRP*, руб. с НДС]]*0.82</f>
        <v>42623.375866666669</v>
      </c>
      <c r="H300" s="139" t="s">
        <v>1496</v>
      </c>
    </row>
    <row r="301" spans="2:8" ht="120" x14ac:dyDescent="0.25">
      <c r="B301" s="20" t="s">
        <v>677</v>
      </c>
      <c r="C301" s="82" t="s">
        <v>143</v>
      </c>
      <c r="D301" s="80" t="s">
        <v>317</v>
      </c>
      <c r="E301" s="4" t="s">
        <v>478</v>
      </c>
      <c r="F301" s="83">
        <v>53529.94</v>
      </c>
      <c r="G301" s="26">
        <f>Таблица1[[#This Row],[RRP*, руб. с НДС]]*0.82</f>
        <v>43894.550799999997</v>
      </c>
      <c r="H301" s="139" t="s">
        <v>1496</v>
      </c>
    </row>
    <row r="302" spans="2:8" ht="120" x14ac:dyDescent="0.25">
      <c r="B302" s="20" t="s">
        <v>677</v>
      </c>
      <c r="C302" s="82" t="s">
        <v>225</v>
      </c>
      <c r="D302" s="80" t="s">
        <v>318</v>
      </c>
      <c r="E302" s="4" t="s">
        <v>479</v>
      </c>
      <c r="F302" s="83">
        <v>35464.993333333332</v>
      </c>
      <c r="G302" s="26">
        <f>Таблица1[[#This Row],[RRP*, руб. с НДС]]*0.82</f>
        <v>29081.29453333333</v>
      </c>
      <c r="H302" s="139" t="s">
        <v>1497</v>
      </c>
    </row>
    <row r="303" spans="2:8" ht="120" x14ac:dyDescent="0.25">
      <c r="B303" s="20" t="s">
        <v>677</v>
      </c>
      <c r="C303" s="82" t="s">
        <v>226</v>
      </c>
      <c r="D303" s="80" t="s">
        <v>319</v>
      </c>
      <c r="E303" s="4" t="s">
        <v>479</v>
      </c>
      <c r="F303" s="83">
        <v>36522.326666666668</v>
      </c>
      <c r="G303" s="26">
        <f>Таблица1[[#This Row],[RRP*, руб. с НДС]]*0.82</f>
        <v>29948.307866666666</v>
      </c>
      <c r="H303" s="139" t="s">
        <v>1497</v>
      </c>
    </row>
    <row r="304" spans="2:8" ht="120" x14ac:dyDescent="0.25">
      <c r="B304" s="20" t="s">
        <v>677</v>
      </c>
      <c r="C304" s="82" t="s">
        <v>144</v>
      </c>
      <c r="D304" s="80" t="s">
        <v>320</v>
      </c>
      <c r="E304" s="4" t="s">
        <v>480</v>
      </c>
      <c r="F304" s="83">
        <v>43693.486666666671</v>
      </c>
      <c r="G304" s="26">
        <f>Таблица1[[#This Row],[RRP*, руб. с НДС]]*0.82</f>
        <v>35828.659066666667</v>
      </c>
      <c r="H304" s="139" t="s">
        <v>1498</v>
      </c>
    </row>
    <row r="305" spans="2:8" ht="120" x14ac:dyDescent="0.25">
      <c r="B305" s="20" t="s">
        <v>677</v>
      </c>
      <c r="C305" s="82" t="s">
        <v>145</v>
      </c>
      <c r="D305" s="80" t="s">
        <v>321</v>
      </c>
      <c r="E305" s="4" t="s">
        <v>480</v>
      </c>
      <c r="F305" s="83">
        <v>44998.073333333326</v>
      </c>
      <c r="G305" s="26">
        <f>Таблица1[[#This Row],[RRP*, руб. с НДС]]*0.82</f>
        <v>36898.420133333326</v>
      </c>
      <c r="H305" s="139" t="s">
        <v>1499</v>
      </c>
    </row>
    <row r="306" spans="2:8" ht="120" x14ac:dyDescent="0.25">
      <c r="B306" s="20" t="s">
        <v>677</v>
      </c>
      <c r="C306" s="82" t="s">
        <v>146</v>
      </c>
      <c r="D306" s="80" t="s">
        <v>322</v>
      </c>
      <c r="E306" s="4" t="s">
        <v>481</v>
      </c>
      <c r="F306" s="83">
        <v>49900.846666666672</v>
      </c>
      <c r="G306" s="26">
        <f>Таблица1[[#This Row],[RRP*, руб. с НДС]]*0.82</f>
        <v>40918.694266666665</v>
      </c>
      <c r="H306" s="139" t="s">
        <v>1500</v>
      </c>
    </row>
    <row r="307" spans="2:8" ht="120" x14ac:dyDescent="0.25">
      <c r="B307" s="20" t="s">
        <v>677</v>
      </c>
      <c r="C307" s="82" t="s">
        <v>147</v>
      </c>
      <c r="D307" s="80" t="s">
        <v>323</v>
      </c>
      <c r="E307" s="4" t="s">
        <v>481</v>
      </c>
      <c r="F307" s="83">
        <v>51388.433333333327</v>
      </c>
      <c r="G307" s="26">
        <f>Таблица1[[#This Row],[RRP*, руб. с НДС]]*0.82</f>
        <v>42138.515333333329</v>
      </c>
      <c r="H307" s="139" t="s">
        <v>1500</v>
      </c>
    </row>
    <row r="308" spans="2:8" ht="120" x14ac:dyDescent="0.25">
      <c r="B308" s="20" t="s">
        <v>677</v>
      </c>
      <c r="C308" s="82" t="s">
        <v>148</v>
      </c>
      <c r="D308" s="80" t="s">
        <v>324</v>
      </c>
      <c r="E308" s="4" t="s">
        <v>482</v>
      </c>
      <c r="F308" s="83">
        <v>54430.299999999996</v>
      </c>
      <c r="G308" s="26">
        <f>Таблица1[[#This Row],[RRP*, руб. с НДС]]*0.82</f>
        <v>44632.84599999999</v>
      </c>
      <c r="H308" s="139" t="s">
        <v>1501</v>
      </c>
    </row>
    <row r="309" spans="2:8" ht="120" x14ac:dyDescent="0.25">
      <c r="B309" s="20" t="s">
        <v>677</v>
      </c>
      <c r="C309" s="82" t="s">
        <v>149</v>
      </c>
      <c r="D309" s="80" t="s">
        <v>325</v>
      </c>
      <c r="E309" s="4" t="s">
        <v>482</v>
      </c>
      <c r="F309" s="83">
        <v>56256.23333333333</v>
      </c>
      <c r="G309" s="26">
        <f>Таблица1[[#This Row],[RRP*, руб. с НДС]]*0.82</f>
        <v>46130.111333333327</v>
      </c>
      <c r="H309" s="139" t="s">
        <v>1501</v>
      </c>
    </row>
    <row r="310" spans="2:8" ht="120" x14ac:dyDescent="0.25">
      <c r="B310" s="20" t="s">
        <v>677</v>
      </c>
      <c r="C310" s="82" t="s">
        <v>227</v>
      </c>
      <c r="D310" s="80" t="s">
        <v>326</v>
      </c>
      <c r="E310" s="4" t="s">
        <v>483</v>
      </c>
      <c r="F310" s="83">
        <v>16741.246666666666</v>
      </c>
      <c r="G310" s="26">
        <f>Таблица1[[#This Row],[RRP*, руб. с НДС]]*0.82</f>
        <v>13727.822266666666</v>
      </c>
      <c r="H310" s="139" t="s">
        <v>1502</v>
      </c>
    </row>
    <row r="311" spans="2:8" ht="120" x14ac:dyDescent="0.25">
      <c r="B311" s="20" t="s">
        <v>677</v>
      </c>
      <c r="C311" s="82" t="s">
        <v>228</v>
      </c>
      <c r="D311" s="80" t="s">
        <v>327</v>
      </c>
      <c r="E311" s="4" t="s">
        <v>483</v>
      </c>
      <c r="F311" s="83">
        <v>14641.22</v>
      </c>
      <c r="G311" s="26">
        <f>Таблица1[[#This Row],[RRP*, руб. с НДС]]*0.82</f>
        <v>12005.800399999998</v>
      </c>
      <c r="H311" s="139" t="s">
        <v>1502</v>
      </c>
    </row>
    <row r="312" spans="2:8" ht="120" x14ac:dyDescent="0.25">
      <c r="B312" s="20" t="s">
        <v>677</v>
      </c>
      <c r="C312" s="82" t="s">
        <v>150</v>
      </c>
      <c r="D312" s="80" t="s">
        <v>328</v>
      </c>
      <c r="E312" s="4" t="s">
        <v>484</v>
      </c>
      <c r="F312" s="83">
        <v>18030.38</v>
      </c>
      <c r="G312" s="26">
        <f>Таблица1[[#This Row],[RRP*, руб. с НДС]]*0.82</f>
        <v>14784.911599999999</v>
      </c>
      <c r="H312" s="139" t="s">
        <v>1503</v>
      </c>
    </row>
    <row r="313" spans="2:8" ht="120" x14ac:dyDescent="0.25">
      <c r="B313" s="20" t="s">
        <v>677</v>
      </c>
      <c r="C313" s="82" t="s">
        <v>1</v>
      </c>
      <c r="D313" s="80" t="s">
        <v>329</v>
      </c>
      <c r="E313" s="4" t="s">
        <v>484</v>
      </c>
      <c r="F313" s="83">
        <v>15766.06</v>
      </c>
      <c r="G313" s="26">
        <f>Таблица1[[#This Row],[RRP*, руб. с НДС]]*0.82</f>
        <v>12928.169199999998</v>
      </c>
      <c r="H313" s="139" t="s">
        <v>1503</v>
      </c>
    </row>
    <row r="314" spans="2:8" ht="120" x14ac:dyDescent="0.25">
      <c r="B314" s="20" t="s">
        <v>677</v>
      </c>
      <c r="C314" s="82" t="s">
        <v>151</v>
      </c>
      <c r="D314" s="80" t="s">
        <v>330</v>
      </c>
      <c r="E314" s="4" t="s">
        <v>485</v>
      </c>
      <c r="F314" s="83">
        <v>19482.993333333336</v>
      </c>
      <c r="G314" s="26">
        <f>Таблица1[[#This Row],[RRP*, руб. с НДС]]*0.82</f>
        <v>15976.054533333334</v>
      </c>
      <c r="H314" s="139" t="s">
        <v>1504</v>
      </c>
    </row>
    <row r="315" spans="2:8" ht="120" x14ac:dyDescent="0.25">
      <c r="B315" s="20" t="s">
        <v>677</v>
      </c>
      <c r="C315" s="82" t="s">
        <v>152</v>
      </c>
      <c r="D315" s="80" t="s">
        <v>331</v>
      </c>
      <c r="E315" s="4" t="s">
        <v>485</v>
      </c>
      <c r="F315" s="83">
        <v>17039.739999999998</v>
      </c>
      <c r="G315" s="26">
        <f>Таблица1[[#This Row],[RRP*, руб. с НДС]]*0.82</f>
        <v>13972.586799999997</v>
      </c>
      <c r="H315" s="139" t="s">
        <v>1504</v>
      </c>
    </row>
    <row r="316" spans="2:8" ht="120" x14ac:dyDescent="0.25">
      <c r="B316" s="20" t="s">
        <v>677</v>
      </c>
      <c r="C316" s="82" t="s">
        <v>153</v>
      </c>
      <c r="D316" s="80" t="s">
        <v>332</v>
      </c>
      <c r="E316" s="4" t="s">
        <v>486</v>
      </c>
      <c r="F316" s="83">
        <v>22240.193333333333</v>
      </c>
      <c r="G316" s="26">
        <f>Таблица1[[#This Row],[RRP*, руб. с НДС]]*0.82</f>
        <v>18236.958533333331</v>
      </c>
      <c r="H316" s="139" t="s">
        <v>1505</v>
      </c>
    </row>
    <row r="317" spans="2:8" ht="120" x14ac:dyDescent="0.25">
      <c r="B317" s="20" t="s">
        <v>677</v>
      </c>
      <c r="C317" s="82" t="s">
        <v>154</v>
      </c>
      <c r="D317" s="80" t="s">
        <v>333</v>
      </c>
      <c r="E317" s="4" t="s">
        <v>486</v>
      </c>
      <c r="F317" s="83">
        <v>19454.526666666668</v>
      </c>
      <c r="G317" s="26">
        <f>Таблица1[[#This Row],[RRP*, руб. с НДС]]*0.82</f>
        <v>15952.711866666667</v>
      </c>
      <c r="H317" s="139" t="s">
        <v>1505</v>
      </c>
    </row>
    <row r="318" spans="2:8" ht="120" x14ac:dyDescent="0.25">
      <c r="B318" s="20" t="s">
        <v>677</v>
      </c>
      <c r="C318" s="82" t="s">
        <v>229</v>
      </c>
      <c r="D318" s="80" t="s">
        <v>334</v>
      </c>
      <c r="E318" s="4" t="s">
        <v>487</v>
      </c>
      <c r="F318" s="83">
        <v>18092.193333333333</v>
      </c>
      <c r="G318" s="26">
        <f>Таблица1[[#This Row],[RRP*, руб. с НДС]]*0.82</f>
        <v>14835.598533333332</v>
      </c>
      <c r="H318" s="139" t="s">
        <v>1506</v>
      </c>
    </row>
    <row r="319" spans="2:8" ht="120" x14ac:dyDescent="0.25">
      <c r="B319" s="20" t="s">
        <v>677</v>
      </c>
      <c r="C319" s="82" t="s">
        <v>230</v>
      </c>
      <c r="D319" s="80" t="s">
        <v>335</v>
      </c>
      <c r="E319" s="4" t="s">
        <v>487</v>
      </c>
      <c r="F319" s="83">
        <v>15819.74</v>
      </c>
      <c r="G319" s="26">
        <f>Таблица1[[#This Row],[RRP*, руб. с НДС]]*0.82</f>
        <v>12972.186799999999</v>
      </c>
      <c r="H319" s="139" t="s">
        <v>1506</v>
      </c>
    </row>
    <row r="320" spans="2:8" ht="120" x14ac:dyDescent="0.25">
      <c r="B320" s="20" t="s">
        <v>677</v>
      </c>
      <c r="C320" s="82" t="s">
        <v>155</v>
      </c>
      <c r="D320" s="80" t="s">
        <v>336</v>
      </c>
      <c r="E320" s="4" t="s">
        <v>488</v>
      </c>
      <c r="F320" s="83">
        <v>19486.246666666666</v>
      </c>
      <c r="G320" s="26">
        <f>Таблица1[[#This Row],[RRP*, руб. с НДС]]*0.82</f>
        <v>15978.722266666666</v>
      </c>
      <c r="H320" s="139" t="s">
        <v>1507</v>
      </c>
    </row>
    <row r="321" spans="2:8" ht="120" x14ac:dyDescent="0.25">
      <c r="B321" s="20" t="s">
        <v>677</v>
      </c>
      <c r="C321" s="82" t="s">
        <v>156</v>
      </c>
      <c r="D321" s="80" t="s">
        <v>337</v>
      </c>
      <c r="E321" s="4" t="s">
        <v>488</v>
      </c>
      <c r="F321" s="83">
        <v>17040.553333333333</v>
      </c>
      <c r="G321" s="26">
        <f>Таблица1[[#This Row],[RRP*, руб. с НДС]]*0.82</f>
        <v>13973.253733333333</v>
      </c>
      <c r="H321" s="139" t="s">
        <v>1507</v>
      </c>
    </row>
    <row r="322" spans="2:8" ht="120" x14ac:dyDescent="0.25">
      <c r="B322" s="20" t="s">
        <v>677</v>
      </c>
      <c r="C322" s="82" t="s">
        <v>157</v>
      </c>
      <c r="D322" s="80" t="s">
        <v>338</v>
      </c>
      <c r="E322" s="4" t="s">
        <v>489</v>
      </c>
      <c r="F322" s="83">
        <v>21051.913333333334</v>
      </c>
      <c r="G322" s="26">
        <f>Таблица1[[#This Row],[RRP*, руб. с НДС]]*0.82</f>
        <v>17262.568933333332</v>
      </c>
      <c r="H322" s="139" t="s">
        <v>1508</v>
      </c>
    </row>
    <row r="323" spans="2:8" ht="120" x14ac:dyDescent="0.25">
      <c r="B323" s="20" t="s">
        <v>677</v>
      </c>
      <c r="C323" s="82" t="s">
        <v>158</v>
      </c>
      <c r="D323" s="80" t="s">
        <v>339</v>
      </c>
      <c r="E323" s="4" t="s">
        <v>489</v>
      </c>
      <c r="F323" s="83">
        <v>18414.273333333334</v>
      </c>
      <c r="G323" s="26">
        <f>Таблица1[[#This Row],[RRP*, руб. с НДС]]*0.82</f>
        <v>15099.704133333333</v>
      </c>
      <c r="H323" s="139" t="s">
        <v>1508</v>
      </c>
    </row>
    <row r="324" spans="2:8" ht="120" x14ac:dyDescent="0.25">
      <c r="B324" s="20" t="s">
        <v>677</v>
      </c>
      <c r="C324" s="82" t="s">
        <v>159</v>
      </c>
      <c r="D324" s="80" t="s">
        <v>340</v>
      </c>
      <c r="E324" s="4" t="s">
        <v>490</v>
      </c>
      <c r="F324" s="83">
        <v>24031.153333333335</v>
      </c>
      <c r="G324" s="26">
        <f>Таблица1[[#This Row],[RRP*, руб. с НДС]]*0.82</f>
        <v>19705.545733333332</v>
      </c>
      <c r="H324" s="139" t="s">
        <v>1509</v>
      </c>
    </row>
    <row r="325" spans="2:8" ht="120" x14ac:dyDescent="0.25">
      <c r="B325" s="20" t="s">
        <v>677</v>
      </c>
      <c r="C325" s="82" t="s">
        <v>160</v>
      </c>
      <c r="D325" s="80" t="s">
        <v>341</v>
      </c>
      <c r="E325" s="4" t="s">
        <v>490</v>
      </c>
      <c r="F325" s="83">
        <v>21021.82</v>
      </c>
      <c r="G325" s="26">
        <f>Таблица1[[#This Row],[RRP*, руб. с НДС]]*0.82</f>
        <v>17237.892399999997</v>
      </c>
      <c r="H325" s="139" t="s">
        <v>1509</v>
      </c>
    </row>
    <row r="326" spans="2:8" ht="120" x14ac:dyDescent="0.25">
      <c r="B326" s="20" t="s">
        <v>677</v>
      </c>
      <c r="C326" s="82" t="s">
        <v>231</v>
      </c>
      <c r="D326" s="80" t="s">
        <v>342</v>
      </c>
      <c r="E326" s="4" t="s">
        <v>491</v>
      </c>
      <c r="F326" s="83">
        <v>19549.686666666668</v>
      </c>
      <c r="G326" s="26">
        <f>Таблица1[[#This Row],[RRP*, руб. с НДС]]*0.82</f>
        <v>16030.743066666668</v>
      </c>
      <c r="H326" s="139" t="s">
        <v>1510</v>
      </c>
    </row>
    <row r="327" spans="2:8" ht="120" x14ac:dyDescent="0.25">
      <c r="B327" s="20" t="s">
        <v>677</v>
      </c>
      <c r="C327" s="82" t="s">
        <v>232</v>
      </c>
      <c r="D327" s="80" t="s">
        <v>343</v>
      </c>
      <c r="E327" s="4" t="s">
        <v>491</v>
      </c>
      <c r="F327" s="83">
        <v>17096.673333333336</v>
      </c>
      <c r="G327" s="26">
        <f>Таблица1[[#This Row],[RRP*, руб. с НДС]]*0.82</f>
        <v>14019.272133333334</v>
      </c>
      <c r="H327" s="139" t="s">
        <v>1510</v>
      </c>
    </row>
    <row r="328" spans="2:8" ht="120" x14ac:dyDescent="0.25">
      <c r="B328" s="20" t="s">
        <v>677</v>
      </c>
      <c r="C328" s="82" t="s">
        <v>161</v>
      </c>
      <c r="D328" s="80" t="s">
        <v>344</v>
      </c>
      <c r="E328" s="4" t="s">
        <v>492</v>
      </c>
      <c r="F328" s="83">
        <v>21059.23333333333</v>
      </c>
      <c r="G328" s="26">
        <f>Таблица1[[#This Row],[RRP*, руб. с НДС]]*0.82</f>
        <v>17268.57133333333</v>
      </c>
      <c r="H328" s="139" t="s">
        <v>1511</v>
      </c>
    </row>
    <row r="329" spans="2:8" ht="120" x14ac:dyDescent="0.25">
      <c r="B329" s="20" t="s">
        <v>677</v>
      </c>
      <c r="C329" s="82" t="s">
        <v>162</v>
      </c>
      <c r="D329" s="80" t="s">
        <v>345</v>
      </c>
      <c r="E329" s="4" t="s">
        <v>492</v>
      </c>
      <c r="F329" s="83">
        <v>18420.78</v>
      </c>
      <c r="G329" s="26">
        <f>Таблица1[[#This Row],[RRP*, руб. с НДС]]*0.82</f>
        <v>15105.039599999998</v>
      </c>
      <c r="H329" s="139" t="s">
        <v>1511</v>
      </c>
    </row>
    <row r="330" spans="2:8" ht="120" x14ac:dyDescent="0.25">
      <c r="B330" s="20" t="s">
        <v>677</v>
      </c>
      <c r="C330" s="82" t="s">
        <v>163</v>
      </c>
      <c r="D330" s="80" t="s">
        <v>346</v>
      </c>
      <c r="E330" s="4" t="s">
        <v>493</v>
      </c>
      <c r="F330" s="83">
        <v>22331.286666666663</v>
      </c>
      <c r="G330" s="26">
        <f>Таблица1[[#This Row],[RRP*, руб. с НДС]]*0.82</f>
        <v>18311.655066666663</v>
      </c>
      <c r="H330" s="139" t="s">
        <v>1512</v>
      </c>
    </row>
    <row r="331" spans="2:8" ht="120" x14ac:dyDescent="0.25">
      <c r="B331" s="20" t="s">
        <v>677</v>
      </c>
      <c r="C331" s="82" t="s">
        <v>164</v>
      </c>
      <c r="D331" s="80" t="s">
        <v>347</v>
      </c>
      <c r="E331" s="4" t="s">
        <v>493</v>
      </c>
      <c r="F331" s="83">
        <v>19535.046666666665</v>
      </c>
      <c r="G331" s="26">
        <f>Таблица1[[#This Row],[RRP*, руб. с НДС]]*0.82</f>
        <v>16018.738266666665</v>
      </c>
      <c r="H331" s="139" t="s">
        <v>1512</v>
      </c>
    </row>
    <row r="332" spans="2:8" ht="120" x14ac:dyDescent="0.25">
      <c r="B332" s="20" t="s">
        <v>677</v>
      </c>
      <c r="C332" s="82" t="s">
        <v>165</v>
      </c>
      <c r="D332" s="80" t="s">
        <v>348</v>
      </c>
      <c r="E332" s="4" t="s">
        <v>494</v>
      </c>
      <c r="F332" s="83">
        <v>25491.899999999998</v>
      </c>
      <c r="G332" s="26">
        <f>Таблица1[[#This Row],[RRP*, руб. с НДС]]*0.82</f>
        <v>20903.357999999997</v>
      </c>
      <c r="H332" s="139" t="s">
        <v>1513</v>
      </c>
    </row>
    <row r="333" spans="2:8" ht="120" x14ac:dyDescent="0.25">
      <c r="B333" s="20" t="s">
        <v>677</v>
      </c>
      <c r="C333" s="82" t="s">
        <v>166</v>
      </c>
      <c r="D333" s="80" t="s">
        <v>349</v>
      </c>
      <c r="E333" s="4" t="s">
        <v>494</v>
      </c>
      <c r="F333" s="83">
        <v>22297.94</v>
      </c>
      <c r="G333" s="26">
        <f>Таблица1[[#This Row],[RRP*, руб. с НДС]]*0.82</f>
        <v>18284.310799999999</v>
      </c>
      <c r="H333" s="139" t="s">
        <v>1513</v>
      </c>
    </row>
    <row r="334" spans="2:8" ht="120" x14ac:dyDescent="0.25">
      <c r="B334" s="20" t="s">
        <v>677</v>
      </c>
      <c r="C334" s="82" t="s">
        <v>233</v>
      </c>
      <c r="D334" s="80" t="s">
        <v>350</v>
      </c>
      <c r="E334" s="4" t="s">
        <v>495</v>
      </c>
      <c r="F334" s="83">
        <v>20549.273333333334</v>
      </c>
      <c r="G334" s="26">
        <f>Таблица1[[#This Row],[RRP*, руб. с НДС]]*0.82</f>
        <v>16850.404133333333</v>
      </c>
      <c r="H334" s="139" t="s">
        <v>1514</v>
      </c>
    </row>
    <row r="335" spans="2:8" ht="120" x14ac:dyDescent="0.25">
      <c r="B335" s="20" t="s">
        <v>677</v>
      </c>
      <c r="C335" s="82" t="s">
        <v>234</v>
      </c>
      <c r="D335" s="80" t="s">
        <v>351</v>
      </c>
      <c r="E335" s="4" t="s">
        <v>495</v>
      </c>
      <c r="F335" s="83">
        <v>17978.326666666668</v>
      </c>
      <c r="G335" s="26">
        <f>Таблица1[[#This Row],[RRP*, руб. с НДС]]*0.82</f>
        <v>14742.227866666666</v>
      </c>
      <c r="H335" s="139" t="s">
        <v>1514</v>
      </c>
    </row>
    <row r="336" spans="2:8" ht="120" x14ac:dyDescent="0.25">
      <c r="B336" s="20" t="s">
        <v>677</v>
      </c>
      <c r="C336" s="82" t="s">
        <v>167</v>
      </c>
      <c r="D336" s="80" t="s">
        <v>352</v>
      </c>
      <c r="E336" s="4" t="s">
        <v>496</v>
      </c>
      <c r="F336" s="83">
        <v>22138.526666666668</v>
      </c>
      <c r="G336" s="26">
        <f>Таблица1[[#This Row],[RRP*, руб. с НДС]]*0.82</f>
        <v>18153.591866666666</v>
      </c>
      <c r="H336" s="139" t="s">
        <v>1515</v>
      </c>
    </row>
    <row r="337" spans="2:8" ht="120" x14ac:dyDescent="0.25">
      <c r="B337" s="20" t="s">
        <v>677</v>
      </c>
      <c r="C337" s="82" t="s">
        <v>168</v>
      </c>
      <c r="D337" s="80" t="s">
        <v>353</v>
      </c>
      <c r="E337" s="4" t="s">
        <v>496</v>
      </c>
      <c r="F337" s="83">
        <v>19360.993333333328</v>
      </c>
      <c r="G337" s="26">
        <f>Таблица1[[#This Row],[RRP*, руб. с НДС]]*0.82</f>
        <v>15876.014533333328</v>
      </c>
      <c r="H337" s="139" t="s">
        <v>1515</v>
      </c>
    </row>
    <row r="338" spans="2:8" ht="120" x14ac:dyDescent="0.25">
      <c r="B338" s="20" t="s">
        <v>677</v>
      </c>
      <c r="C338" s="82" t="s">
        <v>169</v>
      </c>
      <c r="D338" s="80" t="s">
        <v>354</v>
      </c>
      <c r="E338" s="4" t="s">
        <v>497</v>
      </c>
      <c r="F338" s="83">
        <v>23459.38</v>
      </c>
      <c r="G338" s="26">
        <f>Таблица1[[#This Row],[RRP*, руб. с НДС]]*0.82</f>
        <v>19236.691599999998</v>
      </c>
      <c r="H338" s="139" t="s">
        <v>1516</v>
      </c>
    </row>
    <row r="339" spans="2:8" ht="120" x14ac:dyDescent="0.25">
      <c r="B339" s="20" t="s">
        <v>677</v>
      </c>
      <c r="C339" s="82" t="s">
        <v>170</v>
      </c>
      <c r="D339" s="80" t="s">
        <v>355</v>
      </c>
      <c r="E339" s="4" t="s">
        <v>497</v>
      </c>
      <c r="F339" s="83">
        <v>20521.62</v>
      </c>
      <c r="G339" s="26">
        <f>Таблица1[[#This Row],[RRP*, руб. с НДС]]*0.82</f>
        <v>16827.7284</v>
      </c>
      <c r="H339" s="139" t="s">
        <v>1516</v>
      </c>
    </row>
    <row r="340" spans="2:8" ht="120" x14ac:dyDescent="0.25">
      <c r="B340" s="20" t="s">
        <v>677</v>
      </c>
      <c r="C340" s="82" t="s">
        <v>171</v>
      </c>
      <c r="D340" s="80" t="s">
        <v>356</v>
      </c>
      <c r="E340" s="4" t="s">
        <v>498</v>
      </c>
      <c r="F340" s="83">
        <v>26777.78</v>
      </c>
      <c r="G340" s="26">
        <f>Таблица1[[#This Row],[RRP*, руб. с НДС]]*0.82</f>
        <v>21957.779599999998</v>
      </c>
      <c r="H340" s="139" t="s">
        <v>1517</v>
      </c>
    </row>
    <row r="341" spans="2:8" ht="120" x14ac:dyDescent="0.25">
      <c r="B341" s="20" t="s">
        <v>677</v>
      </c>
      <c r="C341" s="82" t="s">
        <v>172</v>
      </c>
      <c r="D341" s="80" t="s">
        <v>357</v>
      </c>
      <c r="E341" s="4" t="s">
        <v>498</v>
      </c>
      <c r="F341" s="83">
        <v>23425.22</v>
      </c>
      <c r="G341" s="26">
        <f>Таблица1[[#This Row],[RRP*, руб. с НДС]]*0.82</f>
        <v>19208.680400000001</v>
      </c>
      <c r="H341" s="139" t="s">
        <v>1517</v>
      </c>
    </row>
  </sheetData>
  <autoFilter ref="G14:H341" xr:uid="{00000000-0009-0000-0000-000006000000}"/>
  <mergeCells count="2">
    <mergeCell ref="B1:B13"/>
    <mergeCell ref="C11:F11"/>
  </mergeCells>
  <phoneticPr fontId="5" type="noConversion"/>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97"/>
  <sheetViews>
    <sheetView topLeftCell="A7" zoomScale="70" zoomScaleNormal="70" workbookViewId="0">
      <selection activeCell="G15" sqref="G15"/>
    </sheetView>
  </sheetViews>
  <sheetFormatPr defaultColWidth="8.7109375" defaultRowHeight="15" x14ac:dyDescent="0.25"/>
  <cols>
    <col min="1" max="1" width="3.85546875" style="95" customWidth="1"/>
    <col min="2" max="2" width="32.42578125" style="50" customWidth="1"/>
    <col min="3" max="3" width="23.85546875" style="8" customWidth="1"/>
    <col min="4" max="4" width="50.28515625" style="8" customWidth="1"/>
    <col min="5" max="5" width="14.5703125" style="8" bestFit="1" customWidth="1"/>
    <col min="6" max="6" width="14.42578125" style="8" customWidth="1"/>
    <col min="7" max="7" width="12.28515625" style="8" customWidth="1"/>
    <col min="8" max="8" width="87.7109375" style="50" customWidth="1"/>
    <col min="9" max="16384" width="8.7109375" style="50"/>
  </cols>
  <sheetData>
    <row r="2" spans="1:11" ht="15.75" x14ac:dyDescent="0.25">
      <c r="B2" s="303"/>
      <c r="C2" s="7"/>
    </row>
    <row r="3" spans="1:11" ht="15.75" x14ac:dyDescent="0.25">
      <c r="B3" s="303"/>
      <c r="C3" s="7"/>
      <c r="D3" s="7"/>
      <c r="E3" s="7"/>
    </row>
    <row r="4" spans="1:11" ht="15.75" x14ac:dyDescent="0.25">
      <c r="B4" s="303"/>
      <c r="C4" s="7"/>
      <c r="D4" s="7"/>
      <c r="E4" s="7"/>
    </row>
    <row r="5" spans="1:11" ht="15.75" x14ac:dyDescent="0.25">
      <c r="B5" s="303"/>
      <c r="C5" s="7"/>
      <c r="D5" s="7"/>
      <c r="E5" s="7"/>
    </row>
    <row r="6" spans="1:11" ht="15.75" x14ac:dyDescent="0.25">
      <c r="B6" s="303"/>
      <c r="C6" s="7"/>
      <c r="D6" s="7"/>
      <c r="E6" s="7"/>
    </row>
    <row r="7" spans="1:11" ht="15.75" x14ac:dyDescent="0.25">
      <c r="B7" s="303"/>
      <c r="C7" s="7"/>
      <c r="D7" s="7"/>
      <c r="E7" s="7"/>
    </row>
    <row r="8" spans="1:11" ht="15.75" x14ac:dyDescent="0.25">
      <c r="B8" s="303"/>
      <c r="C8" s="7"/>
      <c r="D8" s="7"/>
      <c r="E8" s="7"/>
    </row>
    <row r="9" spans="1:11" ht="15.75" x14ac:dyDescent="0.25">
      <c r="B9" s="303"/>
      <c r="C9" s="7"/>
      <c r="D9" s="7"/>
      <c r="E9" s="7"/>
    </row>
    <row r="10" spans="1:11" ht="21" x14ac:dyDescent="0.25">
      <c r="B10" s="303"/>
      <c r="D10" s="297" t="s">
        <v>2010</v>
      </c>
      <c r="E10" s="297"/>
      <c r="F10" s="297"/>
      <c r="G10" s="297"/>
    </row>
    <row r="11" spans="1:11" ht="21" x14ac:dyDescent="0.25">
      <c r="B11" s="303"/>
      <c r="C11" s="6"/>
      <c r="D11" s="6"/>
      <c r="E11" s="6"/>
      <c r="F11" s="6"/>
    </row>
    <row r="12" spans="1:11" ht="15.75" x14ac:dyDescent="0.25">
      <c r="B12" s="303"/>
      <c r="C12" s="40"/>
      <c r="D12" s="40"/>
      <c r="E12" s="40"/>
      <c r="F12" s="40"/>
    </row>
    <row r="13" spans="1:11" ht="55.5" customHeight="1" x14ac:dyDescent="0.25">
      <c r="A13" s="117"/>
      <c r="B13" s="84" t="s">
        <v>1266</v>
      </c>
      <c r="C13" s="85" t="s">
        <v>4</v>
      </c>
      <c r="D13" s="86" t="s">
        <v>235</v>
      </c>
      <c r="E13" s="86" t="s">
        <v>358</v>
      </c>
      <c r="F13" s="87" t="s">
        <v>2089</v>
      </c>
      <c r="G13" s="69" t="str">
        <f>CONCATENATE("Цена с учетом скидки ",Содержание!$D$12,"%")</f>
        <v>Цена с учетом скидки 0%</v>
      </c>
      <c r="H13" s="76" t="s">
        <v>675</v>
      </c>
    </row>
    <row r="14" spans="1:11" ht="55.5" customHeight="1" x14ac:dyDescent="0.25">
      <c r="A14" s="160"/>
      <c r="B14" s="124"/>
      <c r="C14" s="124"/>
      <c r="D14" s="161" t="s">
        <v>2102</v>
      </c>
      <c r="E14" s="114"/>
      <c r="F14" s="125"/>
      <c r="G14" s="149"/>
      <c r="H14" s="154"/>
      <c r="K14" s="161"/>
    </row>
    <row r="15" spans="1:11" ht="60" x14ac:dyDescent="0.25">
      <c r="A15" s="96"/>
      <c r="B15" s="123" t="s">
        <v>1268</v>
      </c>
      <c r="C15" s="124" t="s">
        <v>7</v>
      </c>
      <c r="D15" s="91" t="s">
        <v>399</v>
      </c>
      <c r="E15" s="114" t="s">
        <v>507</v>
      </c>
      <c r="F15" s="125">
        <v>4127.9411666666665</v>
      </c>
      <c r="G15" s="26">
        <f>(1-Содержание!$D$12/100)*Таблица9[[#This Row],[RRP*,  руб. с НДС]]</f>
        <v>4127.9411666666665</v>
      </c>
      <c r="H15" s="11" t="s">
        <v>1310</v>
      </c>
      <c r="J15" s="50" t="s">
        <v>1634</v>
      </c>
    </row>
    <row r="16" spans="1:11" ht="60" x14ac:dyDescent="0.25">
      <c r="A16" s="96"/>
      <c r="B16" s="123" t="s">
        <v>1268</v>
      </c>
      <c r="C16" s="124" t="s">
        <v>8</v>
      </c>
      <c r="D16" s="91" t="s">
        <v>401</v>
      </c>
      <c r="E16" s="114" t="s">
        <v>509</v>
      </c>
      <c r="F16" s="125">
        <v>5039.403166666666</v>
      </c>
      <c r="G16" s="26">
        <f>(1-Содержание!$D$12/100)*Таблица9[[#This Row],[RRP*,  руб. с НДС]]</f>
        <v>5039.403166666666</v>
      </c>
      <c r="H16" s="11" t="s">
        <v>1312</v>
      </c>
    </row>
    <row r="17" spans="1:8" ht="60" x14ac:dyDescent="0.25">
      <c r="A17" s="96"/>
      <c r="B17" s="123" t="s">
        <v>1268</v>
      </c>
      <c r="C17" s="124" t="s">
        <v>9</v>
      </c>
      <c r="D17" s="91" t="s">
        <v>403</v>
      </c>
      <c r="E17" s="114" t="s">
        <v>511</v>
      </c>
      <c r="F17" s="125">
        <v>4276.7811666666666</v>
      </c>
      <c r="G17" s="26">
        <f>(1-Содержание!$D$12/100)*Таблица9[[#This Row],[RRP*,  руб. с НДС]]</f>
        <v>4276.7811666666666</v>
      </c>
      <c r="H17" s="11" t="s">
        <v>1314</v>
      </c>
    </row>
    <row r="18" spans="1:8" ht="60" x14ac:dyDescent="0.25">
      <c r="A18" s="96"/>
      <c r="B18" s="123" t="s">
        <v>1268</v>
      </c>
      <c r="C18" s="124" t="s">
        <v>10</v>
      </c>
      <c r="D18" s="91" t="s">
        <v>405</v>
      </c>
      <c r="E18" s="114" t="s">
        <v>513</v>
      </c>
      <c r="F18" s="125">
        <v>5262.9376666666667</v>
      </c>
      <c r="G18" s="26">
        <f>(1-Содержание!$D$12/100)*Таблица9[[#This Row],[RRP*,  руб. с НДС]]</f>
        <v>5262.9376666666667</v>
      </c>
      <c r="H18" s="11" t="s">
        <v>1316</v>
      </c>
    </row>
    <row r="19" spans="1:8" ht="60" x14ac:dyDescent="0.25">
      <c r="A19" s="96"/>
      <c r="B19" s="123" t="s">
        <v>1268</v>
      </c>
      <c r="C19" s="124" t="s">
        <v>12</v>
      </c>
      <c r="D19" s="91" t="s">
        <v>407</v>
      </c>
      <c r="E19" s="114" t="s">
        <v>515</v>
      </c>
      <c r="F19" s="125">
        <v>4444.1346666666659</v>
      </c>
      <c r="G19" s="26">
        <f>(1-Содержание!$D$12/100)*Таблица9[[#This Row],[RRP*,  руб. с НДС]]</f>
        <v>4444.1346666666659</v>
      </c>
      <c r="H19" s="11" t="s">
        <v>1318</v>
      </c>
    </row>
    <row r="20" spans="1:8" ht="60" x14ac:dyDescent="0.25">
      <c r="A20" s="96"/>
      <c r="B20" s="123" t="s">
        <v>1268</v>
      </c>
      <c r="C20" s="124" t="s">
        <v>13</v>
      </c>
      <c r="D20" s="91" t="s">
        <v>409</v>
      </c>
      <c r="E20" s="114" t="s">
        <v>517</v>
      </c>
      <c r="F20" s="125">
        <v>5506.8766666666661</v>
      </c>
      <c r="G20" s="26">
        <f>(1-Содержание!$D$12/100)*Таблица9[[#This Row],[RRP*,  руб. с НДС]]</f>
        <v>5506.8766666666661</v>
      </c>
      <c r="H20" s="11" t="s">
        <v>1320</v>
      </c>
    </row>
    <row r="21" spans="1:8" ht="60" x14ac:dyDescent="0.25">
      <c r="A21" s="96"/>
      <c r="B21" s="123" t="s">
        <v>1268</v>
      </c>
      <c r="C21" s="124" t="s">
        <v>14</v>
      </c>
      <c r="D21" s="91" t="s">
        <v>411</v>
      </c>
      <c r="E21" s="114" t="s">
        <v>519</v>
      </c>
      <c r="F21" s="125">
        <v>4588.7961666666661</v>
      </c>
      <c r="G21" s="26">
        <f>(1-Содержание!$D$12/100)*Таблица9[[#This Row],[RRP*,  руб. с НДС]]</f>
        <v>4588.7961666666661</v>
      </c>
      <c r="H21" s="11" t="s">
        <v>1322</v>
      </c>
    </row>
    <row r="22" spans="1:8" ht="60" x14ac:dyDescent="0.25">
      <c r="A22" s="96"/>
      <c r="B22" s="123" t="s">
        <v>1268</v>
      </c>
      <c r="C22" s="124" t="s">
        <v>15</v>
      </c>
      <c r="D22" s="91" t="s">
        <v>413</v>
      </c>
      <c r="E22" s="114" t="s">
        <v>521</v>
      </c>
      <c r="F22" s="125">
        <v>5757.4341666666651</v>
      </c>
      <c r="G22" s="26">
        <f>(1-Содержание!$D$12/100)*Таблица9[[#This Row],[RRP*,  руб. с НДС]]</f>
        <v>5757.4341666666651</v>
      </c>
      <c r="H22" s="11" t="s">
        <v>1324</v>
      </c>
    </row>
    <row r="23" spans="1:8" ht="60" x14ac:dyDescent="0.25">
      <c r="A23" s="96"/>
      <c r="B23" s="123" t="s">
        <v>1268</v>
      </c>
      <c r="C23" s="124" t="s">
        <v>16</v>
      </c>
      <c r="D23" s="91" t="s">
        <v>415</v>
      </c>
      <c r="E23" s="114" t="s">
        <v>523</v>
      </c>
      <c r="F23" s="125">
        <v>4865.8276666666661</v>
      </c>
      <c r="G23" s="26">
        <f>(1-Содержание!$D$12/100)*Таблица9[[#This Row],[RRP*,  руб. с НДС]]</f>
        <v>4865.8276666666661</v>
      </c>
      <c r="H23" s="11" t="s">
        <v>1326</v>
      </c>
    </row>
    <row r="24" spans="1:8" ht="60" x14ac:dyDescent="0.25">
      <c r="A24" s="96"/>
      <c r="B24" s="123" t="s">
        <v>1268</v>
      </c>
      <c r="C24" s="124" t="s">
        <v>17</v>
      </c>
      <c r="D24" s="91" t="s">
        <v>417</v>
      </c>
      <c r="E24" s="114" t="s">
        <v>525</v>
      </c>
      <c r="F24" s="125">
        <v>6007.0461666666652</v>
      </c>
      <c r="G24" s="26">
        <f>(1-Содержание!$D$12/100)*Таблица9[[#This Row],[RRP*,  руб. с НДС]]</f>
        <v>6007.0461666666652</v>
      </c>
      <c r="H24" s="11" t="s">
        <v>1328</v>
      </c>
    </row>
    <row r="25" spans="1:8" ht="60" x14ac:dyDescent="0.25">
      <c r="A25" s="96"/>
      <c r="B25" s="123" t="s">
        <v>1268</v>
      </c>
      <c r="C25" s="124" t="s">
        <v>18</v>
      </c>
      <c r="D25" s="91" t="s">
        <v>419</v>
      </c>
      <c r="E25" s="114" t="s">
        <v>527</v>
      </c>
      <c r="F25" s="125">
        <v>5002.925166666666</v>
      </c>
      <c r="G25" s="26">
        <f>(1-Содержание!$D$12/100)*Таблица9[[#This Row],[RRP*,  руб. с НДС]]</f>
        <v>5002.925166666666</v>
      </c>
      <c r="H25" s="11" t="s">
        <v>1330</v>
      </c>
    </row>
    <row r="26" spans="1:8" ht="60" x14ac:dyDescent="0.25">
      <c r="A26" s="96"/>
      <c r="B26" s="123" t="s">
        <v>1268</v>
      </c>
      <c r="C26" s="124" t="s">
        <v>19</v>
      </c>
      <c r="D26" s="91" t="s">
        <v>421</v>
      </c>
      <c r="E26" s="114" t="s">
        <v>529</v>
      </c>
      <c r="F26" s="125">
        <v>6261.3856666666661</v>
      </c>
      <c r="G26" s="26">
        <f>(1-Содержание!$D$12/100)*Таблица9[[#This Row],[RRP*,  руб. с НДС]]</f>
        <v>6261.3856666666661</v>
      </c>
      <c r="H26" s="11" t="s">
        <v>1332</v>
      </c>
    </row>
    <row r="27" spans="1:8" ht="60" x14ac:dyDescent="0.25">
      <c r="A27" s="96"/>
      <c r="B27" s="123" t="s">
        <v>1268</v>
      </c>
      <c r="C27" s="124" t="s">
        <v>22</v>
      </c>
      <c r="D27" s="91" t="s">
        <v>423</v>
      </c>
      <c r="E27" s="114" t="s">
        <v>531</v>
      </c>
      <c r="F27" s="125">
        <v>3117.5981666666662</v>
      </c>
      <c r="G27" s="26">
        <f>(1-Содержание!$D$12/100)*Таблица9[[#This Row],[RRP*,  руб. с НДС]]</f>
        <v>3117.5981666666662</v>
      </c>
      <c r="H27" s="11" t="s">
        <v>1334</v>
      </c>
    </row>
    <row r="28" spans="1:8" ht="60" x14ac:dyDescent="0.25">
      <c r="A28" s="96"/>
      <c r="B28" s="123" t="s">
        <v>1268</v>
      </c>
      <c r="C28" s="124" t="s">
        <v>23</v>
      </c>
      <c r="D28" s="91" t="s">
        <v>425</v>
      </c>
      <c r="E28" s="114" t="s">
        <v>533</v>
      </c>
      <c r="F28" s="125">
        <v>3956.2566666666662</v>
      </c>
      <c r="G28" s="26">
        <f>(1-Содержание!$D$12/100)*Таблица9[[#This Row],[RRP*,  руб. с НДС]]</f>
        <v>3956.2566666666662</v>
      </c>
      <c r="H28" s="11" t="s">
        <v>1336</v>
      </c>
    </row>
    <row r="29" spans="1:8" ht="60" x14ac:dyDescent="0.25">
      <c r="A29" s="96"/>
      <c r="B29" s="123" t="s">
        <v>1268</v>
      </c>
      <c r="C29" s="124" t="s">
        <v>24</v>
      </c>
      <c r="D29" s="91" t="s">
        <v>427</v>
      </c>
      <c r="E29" s="114" t="s">
        <v>535</v>
      </c>
      <c r="F29" s="125">
        <v>3436.2316666666661</v>
      </c>
      <c r="G29" s="26">
        <f>(1-Содержание!$D$12/100)*Таблица9[[#This Row],[RRP*,  руб. с НДС]]</f>
        <v>3436.2316666666661</v>
      </c>
      <c r="H29" s="11" t="s">
        <v>1338</v>
      </c>
    </row>
    <row r="30" spans="1:8" ht="60" x14ac:dyDescent="0.25">
      <c r="A30" s="96"/>
      <c r="B30" s="123" t="s">
        <v>1268</v>
      </c>
      <c r="C30" s="124" t="s">
        <v>25</v>
      </c>
      <c r="D30" s="91" t="s">
        <v>429</v>
      </c>
      <c r="E30" s="114" t="s">
        <v>537</v>
      </c>
      <c r="F30" s="125">
        <v>4365.6581666666661</v>
      </c>
      <c r="G30" s="26">
        <f>(1-Содержание!$D$12/100)*Таблица9[[#This Row],[RRP*,  руб. с НДС]]</f>
        <v>4365.6581666666661</v>
      </c>
      <c r="H30" s="11" t="s">
        <v>1340</v>
      </c>
    </row>
    <row r="31" spans="1:8" ht="60" x14ac:dyDescent="0.25">
      <c r="A31" s="96"/>
      <c r="B31" s="123" t="s">
        <v>1268</v>
      </c>
      <c r="C31" s="124" t="s">
        <v>26</v>
      </c>
      <c r="D31" s="91" t="s">
        <v>431</v>
      </c>
      <c r="E31" s="114" t="s">
        <v>539</v>
      </c>
      <c r="F31" s="125">
        <v>3751.0831666666659</v>
      </c>
      <c r="G31" s="26">
        <f>(1-Содержание!$D$12/100)*Таблица9[[#This Row],[RRP*,  руб. с НДС]]</f>
        <v>3751.0831666666659</v>
      </c>
      <c r="H31" s="11" t="s">
        <v>1342</v>
      </c>
    </row>
    <row r="32" spans="1:8" ht="60" x14ac:dyDescent="0.25">
      <c r="A32" s="96"/>
      <c r="B32" s="123" t="s">
        <v>1268</v>
      </c>
      <c r="C32" s="124" t="s">
        <v>27</v>
      </c>
      <c r="D32" s="91" t="s">
        <v>433</v>
      </c>
      <c r="E32" s="114" t="s">
        <v>541</v>
      </c>
      <c r="F32" s="125">
        <v>4771.2776666666659</v>
      </c>
      <c r="G32" s="26">
        <f>(1-Содержание!$D$12/100)*Таблица9[[#This Row],[RRP*,  руб. с НДС]]</f>
        <v>4771.2776666666659</v>
      </c>
      <c r="H32" s="11" t="s">
        <v>1344</v>
      </c>
    </row>
    <row r="33" spans="1:8" ht="60" x14ac:dyDescent="0.25">
      <c r="A33" s="96"/>
      <c r="B33" s="123" t="s">
        <v>1268</v>
      </c>
      <c r="C33" s="124" t="s">
        <v>28</v>
      </c>
      <c r="D33" s="91" t="s">
        <v>435</v>
      </c>
      <c r="E33" s="114" t="s">
        <v>543</v>
      </c>
      <c r="F33" s="125">
        <v>3928.8371666666662</v>
      </c>
      <c r="G33" s="26">
        <f>(1-Содержание!$D$12/100)*Таблица9[[#This Row],[RRP*,  руб. с НДС]]</f>
        <v>3928.8371666666662</v>
      </c>
      <c r="H33" s="11" t="s">
        <v>1346</v>
      </c>
    </row>
    <row r="34" spans="1:8" ht="60" x14ac:dyDescent="0.25">
      <c r="A34" s="96"/>
      <c r="B34" s="123" t="s">
        <v>1268</v>
      </c>
      <c r="C34" s="124" t="s">
        <v>29</v>
      </c>
      <c r="D34" s="91" t="s">
        <v>437</v>
      </c>
      <c r="E34" s="114" t="s">
        <v>545</v>
      </c>
      <c r="F34" s="125">
        <v>4896.0836666666664</v>
      </c>
      <c r="G34" s="26">
        <f>(1-Содержание!$D$12/100)*Таблица9[[#This Row],[RRP*,  руб. с НДС]]</f>
        <v>4896.0836666666664</v>
      </c>
      <c r="H34" s="11" t="s">
        <v>1348</v>
      </c>
    </row>
    <row r="35" spans="1:8" ht="39.950000000000003" customHeight="1" x14ac:dyDescent="0.25">
      <c r="A35" s="96"/>
      <c r="B35" s="124"/>
      <c r="C35" s="124"/>
      <c r="D35" s="161" t="s">
        <v>2103</v>
      </c>
      <c r="E35" s="114"/>
      <c r="F35" s="125"/>
      <c r="G35" s="26"/>
      <c r="H35" s="11"/>
    </row>
    <row r="36" spans="1:8" ht="60" x14ac:dyDescent="0.25">
      <c r="B36" s="123" t="s">
        <v>1269</v>
      </c>
      <c r="C36" s="124" t="s">
        <v>49</v>
      </c>
      <c r="D36" s="91" t="s">
        <v>400</v>
      </c>
      <c r="E36" s="114" t="s">
        <v>508</v>
      </c>
      <c r="F36" s="125">
        <v>8992.5386666666654</v>
      </c>
      <c r="G36" s="26">
        <f>(1-Содержание!$D$12/100)*Таблица9[[#This Row],[RRP*,  руб. с НДС]]</f>
        <v>8992.5386666666654</v>
      </c>
      <c r="H36" s="11" t="s">
        <v>1311</v>
      </c>
    </row>
    <row r="37" spans="1:8" ht="60" x14ac:dyDescent="0.25">
      <c r="B37" s="123" t="s">
        <v>1269</v>
      </c>
      <c r="C37" s="124" t="s">
        <v>50</v>
      </c>
      <c r="D37" s="91" t="s">
        <v>402</v>
      </c>
      <c r="E37" s="114" t="s">
        <v>510</v>
      </c>
      <c r="F37" s="125">
        <v>11264.575166666666</v>
      </c>
      <c r="G37" s="26">
        <f>(1-Содержание!$D$12/100)*Таблица9[[#This Row],[RRP*,  руб. с НДС]]</f>
        <v>11264.575166666666</v>
      </c>
      <c r="H37" s="11" t="s">
        <v>1313</v>
      </c>
    </row>
    <row r="38" spans="1:8" ht="60" x14ac:dyDescent="0.25">
      <c r="B38" s="123" t="s">
        <v>1269</v>
      </c>
      <c r="C38" s="124" t="s">
        <v>51</v>
      </c>
      <c r="D38" s="91" t="s">
        <v>404</v>
      </c>
      <c r="E38" s="114" t="s">
        <v>512</v>
      </c>
      <c r="F38" s="125">
        <v>9456.2301666666644</v>
      </c>
      <c r="G38" s="26">
        <f>(1-Содержание!$D$12/100)*Таблица9[[#This Row],[RRP*,  руб. с НДС]]</f>
        <v>9456.2301666666644</v>
      </c>
      <c r="H38" s="11" t="s">
        <v>1315</v>
      </c>
    </row>
    <row r="39" spans="1:8" ht="60" x14ac:dyDescent="0.25">
      <c r="B39" s="123" t="s">
        <v>1269</v>
      </c>
      <c r="C39" s="124" t="s">
        <v>52</v>
      </c>
      <c r="D39" s="91" t="s">
        <v>406</v>
      </c>
      <c r="E39" s="114" t="s">
        <v>514</v>
      </c>
      <c r="F39" s="125">
        <v>11849.290666666666</v>
      </c>
      <c r="G39" s="26">
        <f>(1-Содержание!$D$12/100)*Таблица9[[#This Row],[RRP*,  руб. с НДС]]</f>
        <v>11849.290666666666</v>
      </c>
      <c r="H39" s="11" t="s">
        <v>1317</v>
      </c>
    </row>
    <row r="40" spans="1:8" ht="60" x14ac:dyDescent="0.25">
      <c r="B40" s="123" t="s">
        <v>1269</v>
      </c>
      <c r="C40" s="124" t="s">
        <v>21</v>
      </c>
      <c r="D40" s="91" t="s">
        <v>408</v>
      </c>
      <c r="E40" s="114" t="s">
        <v>516</v>
      </c>
      <c r="F40" s="125">
        <v>9940.3261666666658</v>
      </c>
      <c r="G40" s="26">
        <f>(1-Содержание!$D$12/100)*Таблица9[[#This Row],[RRP*,  руб. с НДС]]</f>
        <v>9940.3261666666658</v>
      </c>
      <c r="H40" s="11" t="s">
        <v>1319</v>
      </c>
    </row>
    <row r="41" spans="1:8" ht="60" x14ac:dyDescent="0.25">
      <c r="B41" s="123" t="s">
        <v>1269</v>
      </c>
      <c r="C41" s="124" t="s">
        <v>53</v>
      </c>
      <c r="D41" s="91" t="s">
        <v>410</v>
      </c>
      <c r="E41" s="114" t="s">
        <v>518</v>
      </c>
      <c r="F41" s="125">
        <v>12458.192666666664</v>
      </c>
      <c r="G41" s="26">
        <f>(1-Содержание!$D$12/100)*Таблица9[[#This Row],[RRP*,  руб. с НДС]]</f>
        <v>12458.192666666664</v>
      </c>
      <c r="H41" s="11" t="s">
        <v>1321</v>
      </c>
    </row>
    <row r="42" spans="1:8" ht="60" x14ac:dyDescent="0.25">
      <c r="B42" s="123" t="s">
        <v>1269</v>
      </c>
      <c r="C42" s="124" t="s">
        <v>54</v>
      </c>
      <c r="D42" s="91" t="s">
        <v>412</v>
      </c>
      <c r="E42" s="114" t="s">
        <v>520</v>
      </c>
      <c r="F42" s="125">
        <v>10176.701166666666</v>
      </c>
      <c r="G42" s="26">
        <f>(1-Содержание!$D$12/100)*Таблица9[[#This Row],[RRP*,  руб. с НДС]]</f>
        <v>10176.701166666666</v>
      </c>
      <c r="H42" s="11" t="s">
        <v>1323</v>
      </c>
    </row>
    <row r="43" spans="1:8" ht="60" x14ac:dyDescent="0.25">
      <c r="B43" s="123" t="s">
        <v>1269</v>
      </c>
      <c r="C43" s="124" t="s">
        <v>55</v>
      </c>
      <c r="D43" s="91" t="s">
        <v>414</v>
      </c>
      <c r="E43" s="114" t="s">
        <v>522</v>
      </c>
      <c r="F43" s="125">
        <v>12900.686666666665</v>
      </c>
      <c r="G43" s="26">
        <f>(1-Содержание!$D$12/100)*Таблица9[[#This Row],[RRP*,  руб. с НДС]]</f>
        <v>12900.686666666665</v>
      </c>
      <c r="H43" s="11" t="s">
        <v>1325</v>
      </c>
    </row>
    <row r="44" spans="1:8" ht="60" x14ac:dyDescent="0.25">
      <c r="B44" s="123" t="s">
        <v>1269</v>
      </c>
      <c r="C44" s="124" t="s">
        <v>56</v>
      </c>
      <c r="D44" s="91" t="s">
        <v>416</v>
      </c>
      <c r="E44" s="114" t="s">
        <v>524</v>
      </c>
      <c r="F44" s="125">
        <v>10650.396666666666</v>
      </c>
      <c r="G44" s="26">
        <f>(1-Содержание!$D$12/100)*Таблица9[[#This Row],[RRP*,  руб. с НДС]]</f>
        <v>10650.396666666666</v>
      </c>
      <c r="H44" s="11" t="s">
        <v>1327</v>
      </c>
    </row>
    <row r="45" spans="1:8" ht="60" x14ac:dyDescent="0.25">
      <c r="B45" s="123" t="s">
        <v>1269</v>
      </c>
      <c r="C45" s="124" t="s">
        <v>57</v>
      </c>
      <c r="D45" s="91" t="s">
        <v>418</v>
      </c>
      <c r="E45" s="114" t="s">
        <v>526</v>
      </c>
      <c r="F45" s="125">
        <v>13556.863666666666</v>
      </c>
      <c r="G45" s="26">
        <f>(1-Содержание!$D$12/100)*Таблица9[[#This Row],[RRP*,  руб. с НДС]]</f>
        <v>13556.863666666666</v>
      </c>
      <c r="H45" s="11" t="s">
        <v>1329</v>
      </c>
    </row>
    <row r="46" spans="1:8" ht="60" x14ac:dyDescent="0.25">
      <c r="B46" s="123" t="s">
        <v>1269</v>
      </c>
      <c r="C46" s="124" t="s">
        <v>58</v>
      </c>
      <c r="D46" s="91" t="s">
        <v>420</v>
      </c>
      <c r="E46" s="114" t="s">
        <v>528</v>
      </c>
      <c r="F46" s="125">
        <v>10886.771666666666</v>
      </c>
      <c r="G46" s="26">
        <f>(1-Содержание!$D$12/100)*Таблица9[[#This Row],[RRP*,  руб. с НДС]]</f>
        <v>10886.771666666666</v>
      </c>
      <c r="H46" s="11" t="s">
        <v>1331</v>
      </c>
    </row>
    <row r="47" spans="1:8" ht="60" x14ac:dyDescent="0.25">
      <c r="B47" s="123" t="s">
        <v>1269</v>
      </c>
      <c r="C47" s="124" t="s">
        <v>59</v>
      </c>
      <c r="D47" s="91" t="s">
        <v>422</v>
      </c>
      <c r="E47" s="114" t="s">
        <v>530</v>
      </c>
      <c r="F47" s="125">
        <v>14210.204166666665</v>
      </c>
      <c r="G47" s="26">
        <f>(1-Содержание!$D$12/100)*Таблица9[[#This Row],[RRP*,  руб. с НДС]]</f>
        <v>14210.204166666665</v>
      </c>
      <c r="H47" s="11" t="s">
        <v>1333</v>
      </c>
    </row>
    <row r="48" spans="1:8" ht="60" x14ac:dyDescent="0.25">
      <c r="B48" s="123" t="s">
        <v>1269</v>
      </c>
      <c r="C48" s="124" t="s">
        <v>60</v>
      </c>
      <c r="D48" s="91" t="s">
        <v>424</v>
      </c>
      <c r="E48" s="114" t="s">
        <v>532</v>
      </c>
      <c r="F48" s="125">
        <v>6750.2091666666647</v>
      </c>
      <c r="G48" s="26">
        <f>(1-Содержание!$D$12/100)*Таблица9[[#This Row],[RRP*,  руб. с НДС]]</f>
        <v>6750.2091666666647</v>
      </c>
      <c r="H48" s="11" t="s">
        <v>1335</v>
      </c>
    </row>
    <row r="49" spans="2:8" ht="60" x14ac:dyDescent="0.25">
      <c r="B49" s="123" t="s">
        <v>1269</v>
      </c>
      <c r="C49" s="124" t="s">
        <v>61</v>
      </c>
      <c r="D49" s="91" t="s">
        <v>426</v>
      </c>
      <c r="E49" s="114" t="s">
        <v>534</v>
      </c>
      <c r="F49" s="125">
        <v>8855.8376666666663</v>
      </c>
      <c r="G49" s="26">
        <f>(1-Содержание!$D$12/100)*Таблица9[[#This Row],[RRP*,  руб. с НДС]]</f>
        <v>8855.8376666666663</v>
      </c>
      <c r="H49" s="11" t="s">
        <v>1337</v>
      </c>
    </row>
    <row r="50" spans="2:8" ht="60" x14ac:dyDescent="0.25">
      <c r="B50" s="123" t="s">
        <v>1269</v>
      </c>
      <c r="C50" s="124" t="s">
        <v>62</v>
      </c>
      <c r="D50" s="91" t="s">
        <v>428</v>
      </c>
      <c r="E50" s="114" t="s">
        <v>536</v>
      </c>
      <c r="F50" s="125">
        <v>7439.478666666665</v>
      </c>
      <c r="G50" s="26">
        <f>(1-Содержание!$D$12/100)*Таблица9[[#This Row],[RRP*,  руб. с НДС]]</f>
        <v>7439.478666666665</v>
      </c>
      <c r="H50" s="11" t="s">
        <v>1339</v>
      </c>
    </row>
    <row r="51" spans="2:8" ht="60" x14ac:dyDescent="0.25">
      <c r="B51" s="123" t="s">
        <v>1269</v>
      </c>
      <c r="C51" s="124" t="s">
        <v>63</v>
      </c>
      <c r="D51" s="91" t="s">
        <v>430</v>
      </c>
      <c r="E51" s="114" t="s">
        <v>538</v>
      </c>
      <c r="F51" s="125">
        <v>9498.7776666666668</v>
      </c>
      <c r="G51" s="26">
        <f>(1-Содержание!$D$12/100)*Таблица9[[#This Row],[RRP*,  руб. с НДС]]</f>
        <v>9498.7776666666668</v>
      </c>
      <c r="H51" s="11" t="s">
        <v>1341</v>
      </c>
    </row>
    <row r="52" spans="2:8" ht="60" x14ac:dyDescent="0.25">
      <c r="B52" s="123" t="s">
        <v>1269</v>
      </c>
      <c r="C52" s="124" t="s">
        <v>64</v>
      </c>
      <c r="D52" s="91" t="s">
        <v>432</v>
      </c>
      <c r="E52" s="114" t="s">
        <v>540</v>
      </c>
      <c r="F52" s="125">
        <v>8126.8571666666658</v>
      </c>
      <c r="G52" s="26">
        <f>(1-Содержание!$D$12/100)*Таблица9[[#This Row],[RRP*,  руб. с НДС]]</f>
        <v>8126.8571666666658</v>
      </c>
      <c r="H52" s="11" t="s">
        <v>1343</v>
      </c>
    </row>
    <row r="53" spans="2:8" ht="60" x14ac:dyDescent="0.25">
      <c r="B53" s="123" t="s">
        <v>1269</v>
      </c>
      <c r="C53" s="124" t="s">
        <v>65</v>
      </c>
      <c r="D53" s="91" t="s">
        <v>434</v>
      </c>
      <c r="E53" s="114" t="s">
        <v>542</v>
      </c>
      <c r="F53" s="125">
        <v>10138.881166666666</v>
      </c>
      <c r="G53" s="26">
        <f>(1-Содержание!$D$12/100)*Таблица9[[#This Row],[RRP*,  руб. с НДС]]</f>
        <v>10138.881166666666</v>
      </c>
      <c r="H53" s="11" t="s">
        <v>1345</v>
      </c>
    </row>
    <row r="54" spans="2:8" ht="60" x14ac:dyDescent="0.25">
      <c r="B54" s="123" t="s">
        <v>1269</v>
      </c>
      <c r="C54" s="124" t="s">
        <v>66</v>
      </c>
      <c r="D54" s="91" t="s">
        <v>436</v>
      </c>
      <c r="E54" s="114" t="s">
        <v>544</v>
      </c>
      <c r="F54" s="125">
        <v>8546.6591666666645</v>
      </c>
      <c r="G54" s="26">
        <f>(1-Содержание!$D$12/100)*Таблица9[[#This Row],[RRP*,  руб. с НДС]]</f>
        <v>8546.6591666666645</v>
      </c>
      <c r="H54" s="11" t="s">
        <v>1347</v>
      </c>
    </row>
    <row r="55" spans="2:8" ht="60" x14ac:dyDescent="0.25">
      <c r="B55" s="123" t="s">
        <v>1269</v>
      </c>
      <c r="C55" s="124" t="s">
        <v>67</v>
      </c>
      <c r="D55" s="91" t="s">
        <v>438</v>
      </c>
      <c r="E55" s="114" t="s">
        <v>546</v>
      </c>
      <c r="F55" s="125">
        <v>10691.998666666665</v>
      </c>
      <c r="G55" s="26">
        <f>(1-Содержание!$D$12/100)*Таблица9[[#This Row],[RRP*,  руб. с НДС]]</f>
        <v>10691.998666666665</v>
      </c>
      <c r="H55" s="11" t="s">
        <v>1349</v>
      </c>
    </row>
    <row r="56" spans="2:8" ht="39" customHeight="1" x14ac:dyDescent="0.25">
      <c r="B56" s="124"/>
      <c r="C56" s="124"/>
      <c r="D56" s="161" t="s">
        <v>2105</v>
      </c>
      <c r="E56" s="114"/>
      <c r="F56" s="125"/>
      <c r="G56" s="26"/>
      <c r="H56" s="11"/>
    </row>
    <row r="57" spans="2:8" ht="60" x14ac:dyDescent="0.25">
      <c r="B57" s="123" t="s">
        <v>1265</v>
      </c>
      <c r="C57" s="124" t="s">
        <v>68</v>
      </c>
      <c r="D57" s="91" t="s">
        <v>359</v>
      </c>
      <c r="E57" s="114" t="s">
        <v>507</v>
      </c>
      <c r="F57" s="125">
        <v>4804.6649999999991</v>
      </c>
      <c r="G57" s="26">
        <f>(1-Содержание!$D$12/100)*Таблица9[[#This Row],[RRP*,  руб. с НДС]]</f>
        <v>4804.6649999999991</v>
      </c>
      <c r="H57" s="11" t="s">
        <v>1270</v>
      </c>
    </row>
    <row r="58" spans="2:8" ht="60" x14ac:dyDescent="0.25">
      <c r="B58" s="123" t="s">
        <v>1265</v>
      </c>
      <c r="C58" s="124" t="s">
        <v>69</v>
      </c>
      <c r="D58" s="91" t="s">
        <v>361</v>
      </c>
      <c r="E58" s="114" t="s">
        <v>509</v>
      </c>
      <c r="F58" s="125">
        <v>5843.7694999999994</v>
      </c>
      <c r="G58" s="26">
        <f>(1-Содержание!$D$12/100)*Таблица9[[#This Row],[RRP*,  руб. с НДС]]</f>
        <v>5843.7694999999994</v>
      </c>
      <c r="H58" s="11" t="s">
        <v>1272</v>
      </c>
    </row>
    <row r="59" spans="2:8" ht="60" x14ac:dyDescent="0.25">
      <c r="B59" s="123" t="s">
        <v>1265</v>
      </c>
      <c r="C59" s="124" t="s">
        <v>70</v>
      </c>
      <c r="D59" s="91" t="s">
        <v>363</v>
      </c>
      <c r="E59" s="114" t="s">
        <v>511</v>
      </c>
      <c r="F59" s="125">
        <v>5001.3289999999988</v>
      </c>
      <c r="G59" s="26">
        <f>(1-Содержание!$D$12/100)*Таблица9[[#This Row],[RRP*,  руб. с НДС]]</f>
        <v>5001.3289999999988</v>
      </c>
      <c r="H59" s="11" t="s">
        <v>1274</v>
      </c>
    </row>
    <row r="60" spans="2:8" ht="60" x14ac:dyDescent="0.25">
      <c r="B60" s="123" t="s">
        <v>1265</v>
      </c>
      <c r="C60" s="124" t="s">
        <v>71</v>
      </c>
      <c r="D60" s="91" t="s">
        <v>365</v>
      </c>
      <c r="E60" s="114" t="s">
        <v>513</v>
      </c>
      <c r="F60" s="125">
        <v>6125.5284999999985</v>
      </c>
      <c r="G60" s="26">
        <f>(1-Содержание!$D$12/100)*Таблица9[[#This Row],[RRP*,  руб. с НДС]]</f>
        <v>6125.5284999999985</v>
      </c>
      <c r="H60" s="11" t="s">
        <v>1276</v>
      </c>
    </row>
    <row r="61" spans="2:8" ht="60" x14ac:dyDescent="0.25">
      <c r="B61" s="123" t="s">
        <v>1265</v>
      </c>
      <c r="C61" s="124" t="s">
        <v>11</v>
      </c>
      <c r="D61" s="91" t="s">
        <v>367</v>
      </c>
      <c r="E61" s="114" t="s">
        <v>515</v>
      </c>
      <c r="F61" s="125">
        <v>5191.374499999999</v>
      </c>
      <c r="G61" s="26">
        <f>(1-Содержание!$D$12/100)*Таблица9[[#This Row],[RRP*,  руб. с НДС]]</f>
        <v>5191.374499999999</v>
      </c>
      <c r="H61" s="11" t="s">
        <v>1278</v>
      </c>
    </row>
    <row r="62" spans="2:8" ht="60" x14ac:dyDescent="0.25">
      <c r="B62" s="123" t="s">
        <v>1265</v>
      </c>
      <c r="C62" s="124" t="s">
        <v>72</v>
      </c>
      <c r="D62" s="91" t="s">
        <v>369</v>
      </c>
      <c r="E62" s="114" t="s">
        <v>517</v>
      </c>
      <c r="F62" s="125">
        <v>6403.5054999999993</v>
      </c>
      <c r="G62" s="26">
        <f>(1-Содержание!$D$12/100)*Таблица9[[#This Row],[RRP*,  руб. с НДС]]</f>
        <v>6403.5054999999993</v>
      </c>
      <c r="H62" s="11" t="s">
        <v>1280</v>
      </c>
    </row>
    <row r="63" spans="2:8" ht="60" x14ac:dyDescent="0.25">
      <c r="B63" s="123" t="s">
        <v>1265</v>
      </c>
      <c r="C63" s="124" t="s">
        <v>73</v>
      </c>
      <c r="D63" s="91" t="s">
        <v>371</v>
      </c>
      <c r="E63" s="114" t="s">
        <v>519</v>
      </c>
      <c r="F63" s="125">
        <v>5213.6293333333324</v>
      </c>
      <c r="G63" s="26">
        <f>(1-Содержание!$D$12/100)*Таблица9[[#This Row],[RRP*,  руб. с НДС]]</f>
        <v>5213.6293333333324</v>
      </c>
      <c r="H63" s="11" t="s">
        <v>1282</v>
      </c>
    </row>
    <row r="64" spans="2:8" ht="60" x14ac:dyDescent="0.25">
      <c r="B64" s="123" t="s">
        <v>1265</v>
      </c>
      <c r="C64" s="124" t="s">
        <v>74</v>
      </c>
      <c r="D64" s="91" t="s">
        <v>373</v>
      </c>
      <c r="E64" s="114" t="s">
        <v>521</v>
      </c>
      <c r="F64" s="125">
        <v>6546.7843333333312</v>
      </c>
      <c r="G64" s="26">
        <f>(1-Содержание!$D$12/100)*Таблица9[[#This Row],[RRP*,  руб. с НДС]]</f>
        <v>6546.7843333333312</v>
      </c>
      <c r="H64" s="11" t="s">
        <v>1284</v>
      </c>
    </row>
    <row r="65" spans="2:8" ht="60" x14ac:dyDescent="0.25">
      <c r="B65" s="123" t="s">
        <v>1265</v>
      </c>
      <c r="C65" s="124" t="s">
        <v>75</v>
      </c>
      <c r="D65" s="91" t="s">
        <v>375</v>
      </c>
      <c r="E65" s="114" t="s">
        <v>523</v>
      </c>
      <c r="F65" s="125">
        <v>5353.5429999999997</v>
      </c>
      <c r="G65" s="26">
        <f>(1-Содержание!$D$12/100)*Таблица9[[#This Row],[RRP*,  руб. с НДС]]</f>
        <v>5353.5429999999997</v>
      </c>
      <c r="H65" s="11" t="s">
        <v>1286</v>
      </c>
    </row>
    <row r="66" spans="2:8" ht="60" x14ac:dyDescent="0.25">
      <c r="B66" s="123" t="s">
        <v>1265</v>
      </c>
      <c r="C66" s="124" t="s">
        <v>76</v>
      </c>
      <c r="D66" s="91" t="s">
        <v>377</v>
      </c>
      <c r="E66" s="114" t="s">
        <v>525</v>
      </c>
      <c r="F66" s="125">
        <v>6659.2784999999985</v>
      </c>
      <c r="G66" s="26">
        <f>(1-Содержание!$D$12/100)*Таблица9[[#This Row],[RRP*,  руб. с НДС]]</f>
        <v>6659.2784999999985</v>
      </c>
      <c r="H66" s="11" t="s">
        <v>1288</v>
      </c>
    </row>
    <row r="67" spans="2:8" ht="60" x14ac:dyDescent="0.25">
      <c r="B67" s="123" t="s">
        <v>1265</v>
      </c>
      <c r="C67" s="124" t="s">
        <v>77</v>
      </c>
      <c r="D67" s="91" t="s">
        <v>379</v>
      </c>
      <c r="E67" s="114" t="s">
        <v>527</v>
      </c>
      <c r="F67" s="125">
        <v>5913.024833333332</v>
      </c>
      <c r="G67" s="26">
        <f>(1-Содержание!$D$12/100)*Таблица9[[#This Row],[RRP*,  руб. с НДС]]</f>
        <v>5913.024833333332</v>
      </c>
      <c r="H67" s="11" t="s">
        <v>1290</v>
      </c>
    </row>
    <row r="68" spans="2:8" ht="60" x14ac:dyDescent="0.25">
      <c r="B68" s="123" t="s">
        <v>1265</v>
      </c>
      <c r="C68" s="124" t="s">
        <v>78</v>
      </c>
      <c r="D68" s="91" t="s">
        <v>381</v>
      </c>
      <c r="E68" s="114" t="s">
        <v>529</v>
      </c>
      <c r="F68" s="125">
        <v>7346.4028333333326</v>
      </c>
      <c r="G68" s="26">
        <f>(1-Содержание!$D$12/100)*Таблица9[[#This Row],[RRP*,  руб. с НДС]]</f>
        <v>7346.4028333333326</v>
      </c>
      <c r="H68" s="11" t="s">
        <v>1292</v>
      </c>
    </row>
    <row r="69" spans="2:8" ht="60" x14ac:dyDescent="0.25">
      <c r="B69" s="123" t="s">
        <v>1265</v>
      </c>
      <c r="C69" s="124" t="s">
        <v>79</v>
      </c>
      <c r="D69" s="91" t="s">
        <v>383</v>
      </c>
      <c r="E69" s="114" t="s">
        <v>531</v>
      </c>
      <c r="F69" s="125">
        <v>3754.6109999999994</v>
      </c>
      <c r="G69" s="26">
        <f>(1-Содержание!$D$12/100)*Таблица9[[#This Row],[RRP*,  руб. с НДС]]</f>
        <v>3754.6109999999994</v>
      </c>
      <c r="H69" s="11" t="s">
        <v>1294</v>
      </c>
    </row>
    <row r="70" spans="2:8" ht="60" x14ac:dyDescent="0.25">
      <c r="B70" s="123" t="s">
        <v>1265</v>
      </c>
      <c r="C70" s="124" t="s">
        <v>80</v>
      </c>
      <c r="D70" s="91" t="s">
        <v>385</v>
      </c>
      <c r="E70" s="114" t="s">
        <v>533</v>
      </c>
      <c r="F70" s="125">
        <v>4705.7839999999987</v>
      </c>
      <c r="G70" s="26">
        <f>(1-Содержание!$D$12/100)*Таблица9[[#This Row],[RRP*,  руб. с НДС]]</f>
        <v>4705.7839999999987</v>
      </c>
      <c r="H70" s="11" t="s">
        <v>1296</v>
      </c>
    </row>
    <row r="71" spans="2:8" ht="60" x14ac:dyDescent="0.25">
      <c r="B71" s="123" t="s">
        <v>1265</v>
      </c>
      <c r="C71" s="124" t="s">
        <v>81</v>
      </c>
      <c r="D71" s="91" t="s">
        <v>387</v>
      </c>
      <c r="E71" s="114" t="s">
        <v>535</v>
      </c>
      <c r="F71" s="125">
        <v>4116.7374999999993</v>
      </c>
      <c r="G71" s="26">
        <f>(1-Содержание!$D$12/100)*Таблица9[[#This Row],[RRP*,  руб. с НДС]]</f>
        <v>4116.7374999999993</v>
      </c>
      <c r="H71" s="11" t="s">
        <v>1298</v>
      </c>
    </row>
    <row r="72" spans="2:8" ht="60" x14ac:dyDescent="0.25">
      <c r="B72" s="123" t="s">
        <v>1265</v>
      </c>
      <c r="C72" s="124" t="s">
        <v>82</v>
      </c>
      <c r="D72" s="91" t="s">
        <v>389</v>
      </c>
      <c r="E72" s="114" t="s">
        <v>537</v>
      </c>
      <c r="F72" s="125">
        <v>5175.6974999999984</v>
      </c>
      <c r="G72" s="26">
        <f>(1-Содержание!$D$12/100)*Таблица9[[#This Row],[RRP*,  руб. с НДС]]</f>
        <v>5175.6974999999984</v>
      </c>
      <c r="H72" s="11" t="s">
        <v>1300</v>
      </c>
    </row>
    <row r="73" spans="2:8" ht="60" x14ac:dyDescent="0.25">
      <c r="B73" s="123" t="s">
        <v>1265</v>
      </c>
      <c r="C73" s="124" t="s">
        <v>83</v>
      </c>
      <c r="D73" s="91" t="s">
        <v>391</v>
      </c>
      <c r="E73" s="114" t="s">
        <v>539</v>
      </c>
      <c r="F73" s="125">
        <v>4367.3153333333321</v>
      </c>
      <c r="G73" s="26">
        <f>(1-Содержание!$D$12/100)*Таблица9[[#This Row],[RRP*,  руб. с НДС]]</f>
        <v>4367.3153333333321</v>
      </c>
      <c r="H73" s="11" t="s">
        <v>1302</v>
      </c>
    </row>
    <row r="74" spans="2:8" ht="60" x14ac:dyDescent="0.25">
      <c r="B74" s="123" t="s">
        <v>1265</v>
      </c>
      <c r="C74" s="124" t="s">
        <v>84</v>
      </c>
      <c r="D74" s="91" t="s">
        <v>393</v>
      </c>
      <c r="E74" s="114" t="s">
        <v>541</v>
      </c>
      <c r="F74" s="125">
        <v>5534.0623333333324</v>
      </c>
      <c r="G74" s="26">
        <f>(1-Содержание!$D$12/100)*Таблица9[[#This Row],[RRP*,  руб. с НДС]]</f>
        <v>5534.0623333333324</v>
      </c>
      <c r="H74" s="11" t="s">
        <v>1304</v>
      </c>
    </row>
    <row r="75" spans="2:8" ht="60" x14ac:dyDescent="0.25">
      <c r="B75" s="123" t="s">
        <v>1265</v>
      </c>
      <c r="C75" s="124" t="s">
        <v>85</v>
      </c>
      <c r="D75" s="91" t="s">
        <v>395</v>
      </c>
      <c r="E75" s="114" t="s">
        <v>543</v>
      </c>
      <c r="F75" s="125">
        <v>4488.1766666666663</v>
      </c>
      <c r="G75" s="26">
        <f>(1-Содержание!$D$12/100)*Таблица9[[#This Row],[RRP*,  руб. с НДС]]</f>
        <v>4488.1766666666663</v>
      </c>
      <c r="H75" s="11" t="s">
        <v>1306</v>
      </c>
    </row>
    <row r="76" spans="2:8" ht="60" x14ac:dyDescent="0.25">
      <c r="B76" s="123" t="s">
        <v>1265</v>
      </c>
      <c r="C76" s="126" t="s">
        <v>86</v>
      </c>
      <c r="D76" s="127" t="s">
        <v>397</v>
      </c>
      <c r="E76" s="128" t="s">
        <v>545</v>
      </c>
      <c r="F76" s="129">
        <v>5587.7931666666664</v>
      </c>
      <c r="G76" s="26">
        <f>(1-Содержание!$D$12/100)*Таблица9[[#This Row],[RRP*,  руб. с НДС]]</f>
        <v>5587.7931666666664</v>
      </c>
      <c r="H76" s="11" t="s">
        <v>1308</v>
      </c>
    </row>
    <row r="77" spans="2:8" ht="37.5" x14ac:dyDescent="0.25">
      <c r="B77" s="124"/>
      <c r="C77" s="124"/>
      <c r="D77" s="161" t="s">
        <v>2104</v>
      </c>
      <c r="E77" s="114"/>
      <c r="F77" s="125"/>
      <c r="G77" s="26"/>
      <c r="H77" s="11"/>
    </row>
    <row r="78" spans="2:8" ht="60" x14ac:dyDescent="0.25">
      <c r="B78" s="123" t="s">
        <v>1267</v>
      </c>
      <c r="C78" s="124" t="s">
        <v>30</v>
      </c>
      <c r="D78" s="91" t="s">
        <v>360</v>
      </c>
      <c r="E78" s="114" t="s">
        <v>508</v>
      </c>
      <c r="F78" s="125">
        <v>10350.022499999997</v>
      </c>
      <c r="G78" s="26">
        <f>(1-Содержание!$D$12/100)*Таблица9[[#This Row],[RRP*,  руб. с НДС]]</f>
        <v>10350.022499999997</v>
      </c>
      <c r="H78" s="11" t="s">
        <v>1271</v>
      </c>
    </row>
    <row r="79" spans="2:8" ht="60" x14ac:dyDescent="0.25">
      <c r="B79" s="123" t="s">
        <v>1267</v>
      </c>
      <c r="C79" s="124" t="s">
        <v>31</v>
      </c>
      <c r="D79" s="91" t="s">
        <v>362</v>
      </c>
      <c r="E79" s="114" t="s">
        <v>510</v>
      </c>
      <c r="F79" s="125">
        <v>12943.528999999999</v>
      </c>
      <c r="G79" s="26">
        <f>(1-Содержание!$D$12/100)*Таблица9[[#This Row],[RRP*,  руб. с НДС]]</f>
        <v>12943.528999999999</v>
      </c>
      <c r="H79" s="11" t="s">
        <v>1273</v>
      </c>
    </row>
    <row r="80" spans="2:8" ht="60" x14ac:dyDescent="0.25">
      <c r="B80" s="123" t="s">
        <v>1267</v>
      </c>
      <c r="C80" s="124" t="s">
        <v>32</v>
      </c>
      <c r="D80" s="91" t="s">
        <v>364</v>
      </c>
      <c r="E80" s="114" t="s">
        <v>512</v>
      </c>
      <c r="F80" s="125">
        <v>10907.8675</v>
      </c>
      <c r="G80" s="26">
        <f>(1-Содержание!$D$12/100)*Таблица9[[#This Row],[RRP*,  руб. с НДС]]</f>
        <v>10907.8675</v>
      </c>
      <c r="H80" s="11" t="s">
        <v>1275</v>
      </c>
    </row>
    <row r="81" spans="2:8" ht="60" x14ac:dyDescent="0.25">
      <c r="B81" s="123" t="s">
        <v>1267</v>
      </c>
      <c r="C81" s="124" t="s">
        <v>33</v>
      </c>
      <c r="D81" s="91" t="s">
        <v>366</v>
      </c>
      <c r="E81" s="114" t="s">
        <v>514</v>
      </c>
      <c r="F81" s="125">
        <v>13635.634999999997</v>
      </c>
      <c r="G81" s="26">
        <f>(1-Содержание!$D$12/100)*Таблица9[[#This Row],[RRP*,  руб. с НДС]]</f>
        <v>13635.634999999997</v>
      </c>
      <c r="H81" s="11" t="s">
        <v>1277</v>
      </c>
    </row>
    <row r="82" spans="2:8" ht="60" x14ac:dyDescent="0.25">
      <c r="B82" s="123" t="s">
        <v>1267</v>
      </c>
      <c r="C82" s="124" t="s">
        <v>20</v>
      </c>
      <c r="D82" s="91" t="s">
        <v>368</v>
      </c>
      <c r="E82" s="114" t="s">
        <v>516</v>
      </c>
      <c r="F82" s="125">
        <v>11456.257499999998</v>
      </c>
      <c r="G82" s="26">
        <f>(1-Содержание!$D$12/100)*Таблица9[[#This Row],[RRP*,  руб. с НДС]]</f>
        <v>11456.257499999998</v>
      </c>
      <c r="H82" s="11" t="s">
        <v>1279</v>
      </c>
    </row>
    <row r="83" spans="2:8" ht="60" x14ac:dyDescent="0.25">
      <c r="B83" s="123" t="s">
        <v>1267</v>
      </c>
      <c r="C83" s="124" t="s">
        <v>34</v>
      </c>
      <c r="D83" s="91" t="s">
        <v>370</v>
      </c>
      <c r="E83" s="114" t="s">
        <v>518</v>
      </c>
      <c r="F83" s="125">
        <v>14329.631999999998</v>
      </c>
      <c r="G83" s="26">
        <f>(1-Содержание!$D$12/100)*Таблица9[[#This Row],[RRP*,  руб. с НДС]]</f>
        <v>14329.631999999998</v>
      </c>
      <c r="H83" s="11" t="s">
        <v>1281</v>
      </c>
    </row>
    <row r="84" spans="2:8" ht="60" x14ac:dyDescent="0.25">
      <c r="B84" s="123" t="s">
        <v>1267</v>
      </c>
      <c r="C84" s="124" t="s">
        <v>35</v>
      </c>
      <c r="D84" s="91" t="s">
        <v>372</v>
      </c>
      <c r="E84" s="114" t="s">
        <v>520</v>
      </c>
      <c r="F84" s="125">
        <v>11585.353833333333</v>
      </c>
      <c r="G84" s="26">
        <f>(1-Содержание!$D$12/100)*Таблица9[[#This Row],[RRP*,  руб. с НДС]]</f>
        <v>11585.353833333333</v>
      </c>
      <c r="H84" s="11" t="s">
        <v>1283</v>
      </c>
    </row>
    <row r="85" spans="2:8" ht="60" x14ac:dyDescent="0.25">
      <c r="B85" s="123" t="s">
        <v>1267</v>
      </c>
      <c r="C85" s="124" t="s">
        <v>36</v>
      </c>
      <c r="D85" s="91" t="s">
        <v>374</v>
      </c>
      <c r="E85" s="114" t="s">
        <v>522</v>
      </c>
      <c r="F85" s="125">
        <v>14688.48483333333</v>
      </c>
      <c r="G85" s="26">
        <f>(1-Содержание!$D$12/100)*Таблица9[[#This Row],[RRP*,  руб. с НДС]]</f>
        <v>14688.48483333333</v>
      </c>
      <c r="H85" s="11" t="s">
        <v>1285</v>
      </c>
    </row>
    <row r="86" spans="2:8" ht="60" x14ac:dyDescent="0.25">
      <c r="B86" s="123" t="s">
        <v>1267</v>
      </c>
      <c r="C86" s="124" t="s">
        <v>37</v>
      </c>
      <c r="D86" s="91" t="s">
        <v>376</v>
      </c>
      <c r="E86" s="114" t="s">
        <v>524</v>
      </c>
      <c r="F86" s="125">
        <v>11953.132999999996</v>
      </c>
      <c r="G86" s="26">
        <f>(1-Содержание!$D$12/100)*Таблица9[[#This Row],[RRP*,  руб. с НДС]]</f>
        <v>11953.132999999996</v>
      </c>
      <c r="H86" s="11" t="s">
        <v>1287</v>
      </c>
    </row>
    <row r="87" spans="2:8" ht="60" x14ac:dyDescent="0.25">
      <c r="B87" s="123" t="s">
        <v>1267</v>
      </c>
      <c r="C87" s="124" t="s">
        <v>38</v>
      </c>
      <c r="D87" s="91" t="s">
        <v>378</v>
      </c>
      <c r="E87" s="114" t="s">
        <v>526</v>
      </c>
      <c r="F87" s="125">
        <v>15260.491999999998</v>
      </c>
      <c r="G87" s="26">
        <f>(1-Содержание!$D$12/100)*Таблица9[[#This Row],[RRP*,  руб. с НДС]]</f>
        <v>15260.491999999998</v>
      </c>
      <c r="H87" s="11" t="s">
        <v>1289</v>
      </c>
    </row>
    <row r="88" spans="2:8" ht="60" x14ac:dyDescent="0.25">
      <c r="B88" s="123" t="s">
        <v>1267</v>
      </c>
      <c r="C88" s="124" t="s">
        <v>39</v>
      </c>
      <c r="D88" s="91" t="s">
        <v>380</v>
      </c>
      <c r="E88" s="114" t="s">
        <v>528</v>
      </c>
      <c r="F88" s="125">
        <v>12621.347333333331</v>
      </c>
      <c r="G88" s="26">
        <f>(1-Содержание!$D$12/100)*Таблица9[[#This Row],[RRP*,  руб. с НДС]]</f>
        <v>12621.347333333331</v>
      </c>
      <c r="H88" s="11" t="s">
        <v>1291</v>
      </c>
    </row>
    <row r="89" spans="2:8" ht="60" x14ac:dyDescent="0.25">
      <c r="B89" s="123" t="s">
        <v>1267</v>
      </c>
      <c r="C89" s="124" t="s">
        <v>40</v>
      </c>
      <c r="D89" s="91" t="s">
        <v>382</v>
      </c>
      <c r="E89" s="114" t="s">
        <v>530</v>
      </c>
      <c r="F89" s="125">
        <v>16409.965833333332</v>
      </c>
      <c r="G89" s="26">
        <f>(1-Содержание!$D$12/100)*Таблица9[[#This Row],[RRP*,  руб. с НДС]]</f>
        <v>16409.965833333332</v>
      </c>
      <c r="H89" s="11" t="s">
        <v>1293</v>
      </c>
    </row>
    <row r="90" spans="2:8" ht="60" x14ac:dyDescent="0.25">
      <c r="B90" s="123" t="s">
        <v>1267</v>
      </c>
      <c r="C90" s="124" t="s">
        <v>41</v>
      </c>
      <c r="D90" s="91" t="s">
        <v>384</v>
      </c>
      <c r="E90" s="114" t="s">
        <v>532</v>
      </c>
      <c r="F90" s="125">
        <v>7891.173499999999</v>
      </c>
      <c r="G90" s="26">
        <f>(1-Содержание!$D$12/100)*Таблица9[[#This Row],[RRP*,  руб. с НДС]]</f>
        <v>7891.173499999999</v>
      </c>
      <c r="H90" s="11" t="s">
        <v>1295</v>
      </c>
    </row>
    <row r="91" spans="2:8" ht="60" x14ac:dyDescent="0.25">
      <c r="B91" s="123" t="s">
        <v>1267</v>
      </c>
      <c r="C91" s="124" t="s">
        <v>42</v>
      </c>
      <c r="D91" s="91" t="s">
        <v>386</v>
      </c>
      <c r="E91" s="114" t="s">
        <v>534</v>
      </c>
      <c r="F91" s="125">
        <v>10293.688999999998</v>
      </c>
      <c r="G91" s="26">
        <f>(1-Содержание!$D$12/100)*Таблица9[[#This Row],[RRP*,  руб. с НДС]]</f>
        <v>10293.688999999998</v>
      </c>
      <c r="H91" s="11" t="s">
        <v>1297</v>
      </c>
    </row>
    <row r="92" spans="2:8" ht="60" x14ac:dyDescent="0.25">
      <c r="B92" s="123" t="s">
        <v>1267</v>
      </c>
      <c r="C92" s="124" t="s">
        <v>43</v>
      </c>
      <c r="D92" s="91" t="s">
        <v>388</v>
      </c>
      <c r="E92" s="114" t="s">
        <v>536</v>
      </c>
      <c r="F92" s="125">
        <v>8679.7204999999994</v>
      </c>
      <c r="G92" s="26">
        <f>(1-Содержание!$D$12/100)*Таблица9[[#This Row],[RRP*,  руб. с НДС]]</f>
        <v>8679.7204999999994</v>
      </c>
      <c r="H92" s="11" t="s">
        <v>1299</v>
      </c>
    </row>
    <row r="93" spans="2:8" ht="60" x14ac:dyDescent="0.25">
      <c r="B93" s="123" t="s">
        <v>1267</v>
      </c>
      <c r="C93" s="124" t="s">
        <v>44</v>
      </c>
      <c r="D93" s="91" t="s">
        <v>390</v>
      </c>
      <c r="E93" s="114" t="s">
        <v>538</v>
      </c>
      <c r="F93" s="125">
        <v>10918.684833333331</v>
      </c>
      <c r="G93" s="26">
        <f>(1-Содержание!$D$12/100)*Таблица9[[#This Row],[RRP*,  руб. с НДС]]</f>
        <v>10918.684833333331</v>
      </c>
      <c r="H93" s="11" t="s">
        <v>1301</v>
      </c>
    </row>
    <row r="94" spans="2:8" ht="60" x14ac:dyDescent="0.25">
      <c r="B94" s="123" t="s">
        <v>1267</v>
      </c>
      <c r="C94" s="124" t="s">
        <v>45</v>
      </c>
      <c r="D94" s="91" t="s">
        <v>392</v>
      </c>
      <c r="E94" s="114" t="s">
        <v>540</v>
      </c>
      <c r="F94" s="125">
        <v>9355.7733333333326</v>
      </c>
      <c r="G94" s="26">
        <f>(1-Содержание!$D$12/100)*Таблица9[[#This Row],[RRP*,  руб. с НДС]]</f>
        <v>9355.7733333333326</v>
      </c>
      <c r="H94" s="11" t="s">
        <v>1303</v>
      </c>
    </row>
    <row r="95" spans="2:8" ht="60" x14ac:dyDescent="0.25">
      <c r="B95" s="123" t="s">
        <v>1267</v>
      </c>
      <c r="C95" s="124" t="s">
        <v>46</v>
      </c>
      <c r="D95" s="91" t="s">
        <v>394</v>
      </c>
      <c r="E95" s="114" t="s">
        <v>542</v>
      </c>
      <c r="F95" s="125">
        <v>11651.447333333332</v>
      </c>
      <c r="G95" s="26">
        <f>(1-Содержание!$D$12/100)*Таблица9[[#This Row],[RRP*,  руб. с НДС]]</f>
        <v>11651.447333333332</v>
      </c>
      <c r="H95" s="11" t="s">
        <v>1305</v>
      </c>
    </row>
    <row r="96" spans="2:8" ht="60" x14ac:dyDescent="0.25">
      <c r="B96" s="123" t="s">
        <v>1267</v>
      </c>
      <c r="C96" s="124" t="s">
        <v>47</v>
      </c>
      <c r="D96" s="91" t="s">
        <v>396</v>
      </c>
      <c r="E96" s="114" t="s">
        <v>544</v>
      </c>
      <c r="F96" s="125">
        <v>9754.6116666666658</v>
      </c>
      <c r="G96" s="26">
        <f>(1-Содержание!$D$12/100)*Таблица9[[#This Row],[RRP*,  руб. с НДС]]</f>
        <v>9754.6116666666658</v>
      </c>
      <c r="H96" s="11" t="s">
        <v>1307</v>
      </c>
    </row>
    <row r="97" spans="2:8" ht="60" x14ac:dyDescent="0.25">
      <c r="B97" s="123" t="s">
        <v>1267</v>
      </c>
      <c r="C97" s="124" t="s">
        <v>48</v>
      </c>
      <c r="D97" s="91" t="s">
        <v>398</v>
      </c>
      <c r="E97" s="114" t="s">
        <v>546</v>
      </c>
      <c r="F97" s="125">
        <v>12196.838166666666</v>
      </c>
      <c r="G97" s="26">
        <f>(1-Содержание!$D$12/100)*Таблица9[[#This Row],[RRP*,  руб. с НДС]]</f>
        <v>12196.838166666666</v>
      </c>
      <c r="H97" s="11" t="s">
        <v>1309</v>
      </c>
    </row>
  </sheetData>
  <autoFilter ref="G13:H97" xr:uid="{00000000-0009-0000-0000-000007000000}"/>
  <mergeCells count="2">
    <mergeCell ref="B2:B12"/>
    <mergeCell ref="D10:G10"/>
  </mergeCells>
  <phoneticPr fontId="5" type="noConversion"/>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94"/>
  <sheetViews>
    <sheetView zoomScale="80" zoomScaleNormal="80" workbookViewId="0">
      <selection activeCell="G15" sqref="G15"/>
    </sheetView>
  </sheetViews>
  <sheetFormatPr defaultColWidth="8.7109375" defaultRowHeight="15" x14ac:dyDescent="0.25"/>
  <cols>
    <col min="1" max="1" width="3.42578125" style="63" customWidth="1"/>
    <col min="2" max="2" width="32.42578125" style="63" customWidth="1"/>
    <col min="3" max="3" width="27.28515625" style="8" customWidth="1"/>
    <col min="4" max="4" width="41.85546875" style="8" customWidth="1"/>
    <col min="5" max="5" width="14.5703125" style="8" bestFit="1" customWidth="1"/>
    <col min="6" max="6" width="14.42578125" style="8" customWidth="1"/>
    <col min="7" max="7" width="16.42578125" style="8" customWidth="1"/>
    <col min="8" max="8" width="89.28515625" style="63" customWidth="1"/>
    <col min="9" max="16384" width="8.7109375" style="63"/>
  </cols>
  <sheetData>
    <row r="2" spans="1:10" x14ac:dyDescent="0.25">
      <c r="B2" s="304"/>
      <c r="C2" s="92"/>
    </row>
    <row r="3" spans="1:10" x14ac:dyDescent="0.25">
      <c r="B3" s="304"/>
      <c r="C3" s="92"/>
      <c r="D3" s="92"/>
      <c r="E3" s="92"/>
    </row>
    <row r="4" spans="1:10" x14ac:dyDescent="0.25">
      <c r="B4" s="304"/>
      <c r="C4" s="92"/>
      <c r="D4" s="92"/>
      <c r="E4" s="92"/>
    </row>
    <row r="5" spans="1:10" x14ac:dyDescent="0.25">
      <c r="B5" s="304"/>
      <c r="C5" s="92"/>
      <c r="D5" s="92"/>
      <c r="E5" s="92"/>
    </row>
    <row r="6" spans="1:10" x14ac:dyDescent="0.25">
      <c r="B6" s="304"/>
      <c r="C6" s="92"/>
      <c r="D6" s="92"/>
      <c r="E6" s="92"/>
    </row>
    <row r="7" spans="1:10" x14ac:dyDescent="0.25">
      <c r="B7" s="304"/>
      <c r="C7" s="92"/>
      <c r="D7" s="92"/>
      <c r="E7" s="92"/>
    </row>
    <row r="8" spans="1:10" x14ac:dyDescent="0.25">
      <c r="B8" s="304"/>
      <c r="C8" s="92"/>
      <c r="D8" s="92"/>
      <c r="E8" s="92"/>
    </row>
    <row r="9" spans="1:10" x14ac:dyDescent="0.25">
      <c r="B9" s="304"/>
      <c r="C9" s="92"/>
      <c r="D9" s="92"/>
      <c r="E9" s="92"/>
    </row>
    <row r="10" spans="1:10" ht="21" x14ac:dyDescent="0.25">
      <c r="B10" s="304"/>
      <c r="D10" s="297" t="s">
        <v>2036</v>
      </c>
      <c r="E10" s="297"/>
      <c r="F10" s="297"/>
      <c r="G10" s="297"/>
    </row>
    <row r="11" spans="1:10" x14ac:dyDescent="0.25">
      <c r="B11" s="304"/>
      <c r="C11" s="44"/>
      <c r="D11" s="44"/>
      <c r="E11" s="44"/>
      <c r="F11" s="44"/>
    </row>
    <row r="12" spans="1:10" x14ac:dyDescent="0.25">
      <c r="B12" s="305"/>
      <c r="C12" s="90"/>
      <c r="D12" s="90"/>
      <c r="E12" s="90"/>
      <c r="F12" s="90"/>
    </row>
    <row r="13" spans="1:10" ht="55.5" customHeight="1" x14ac:dyDescent="0.25">
      <c r="A13" s="106"/>
      <c r="B13" s="118" t="s">
        <v>2011</v>
      </c>
      <c r="C13" s="119" t="s">
        <v>4</v>
      </c>
      <c r="D13" s="120" t="s">
        <v>235</v>
      </c>
      <c r="E13" s="120" t="s">
        <v>358</v>
      </c>
      <c r="F13" s="121" t="s">
        <v>1798</v>
      </c>
      <c r="G13" s="122" t="str">
        <f>CONCATENATE("Цена с учетом скидки ",Содержание!$D$12,"%")</f>
        <v>Цена с учетом скидки 0%</v>
      </c>
      <c r="H13" s="79" t="s">
        <v>675</v>
      </c>
    </row>
    <row r="14" spans="1:10" s="104" customFormat="1" ht="18.600000000000001" customHeight="1" x14ac:dyDescent="0.25">
      <c r="A14" s="100"/>
      <c r="B14" s="101"/>
      <c r="C14" s="97"/>
      <c r="D14" s="98" t="s">
        <v>2037</v>
      </c>
      <c r="E14" s="99"/>
      <c r="F14" s="99"/>
      <c r="G14" s="38"/>
      <c r="H14" s="102"/>
      <c r="I14" s="103"/>
    </row>
    <row r="15" spans="1:10" ht="29.1" customHeight="1" x14ac:dyDescent="0.25">
      <c r="A15" s="105">
        <v>1</v>
      </c>
      <c r="B15" s="106" t="s">
        <v>2012</v>
      </c>
      <c r="C15" s="109" t="s">
        <v>2013</v>
      </c>
      <c r="D15" s="91" t="s">
        <v>2025</v>
      </c>
      <c r="E15" s="109" t="s">
        <v>2024</v>
      </c>
      <c r="F15" s="38">
        <v>12490.1566666667</v>
      </c>
      <c r="G15" s="26">
        <f>(1-Содержание!$D$12/100)*Таблица95[[#This Row],[RRP*, руб. с НДС]]</f>
        <v>12490.1566666667</v>
      </c>
      <c r="H15" s="107" t="s">
        <v>2026</v>
      </c>
      <c r="J15" s="63" t="s">
        <v>1634</v>
      </c>
    </row>
    <row r="16" spans="1:10" ht="30" x14ac:dyDescent="0.25">
      <c r="A16" s="108">
        <v>2</v>
      </c>
      <c r="B16" s="106" t="s">
        <v>2012</v>
      </c>
      <c r="C16" s="109" t="s">
        <v>2014</v>
      </c>
      <c r="D16" s="91" t="s">
        <v>2025</v>
      </c>
      <c r="E16" s="109" t="s">
        <v>534</v>
      </c>
      <c r="F16" s="38">
        <v>14419.891666666665</v>
      </c>
      <c r="G16" s="26">
        <f>(1-Содержание!$D$12/100)*Таблица95[[#This Row],[RRP*, руб. с НДС]]</f>
        <v>14419.891666666665</v>
      </c>
      <c r="H16" s="107" t="s">
        <v>2027</v>
      </c>
    </row>
    <row r="17" spans="1:8" ht="30" x14ac:dyDescent="0.25">
      <c r="A17" s="105">
        <v>3</v>
      </c>
      <c r="B17" s="106" t="s">
        <v>2012</v>
      </c>
      <c r="C17" s="109" t="s">
        <v>2015</v>
      </c>
      <c r="D17" s="91" t="s">
        <v>2025</v>
      </c>
      <c r="E17" s="109" t="s">
        <v>540</v>
      </c>
      <c r="F17" s="38">
        <v>14587.946666666665</v>
      </c>
      <c r="G17" s="26">
        <f>(1-Содержание!$D$12/100)*Таблица95[[#This Row],[RRP*, руб. с НДС]]</f>
        <v>14587.946666666665</v>
      </c>
      <c r="H17" s="107" t="s">
        <v>2028</v>
      </c>
    </row>
    <row r="18" spans="1:8" ht="30" x14ac:dyDescent="0.25">
      <c r="A18" s="108">
        <v>4</v>
      </c>
      <c r="B18" s="106" t="s">
        <v>2012</v>
      </c>
      <c r="C18" s="109" t="s">
        <v>2016</v>
      </c>
      <c r="D18" s="91" t="s">
        <v>2025</v>
      </c>
      <c r="E18" s="109" t="s">
        <v>542</v>
      </c>
      <c r="F18" s="38">
        <v>16063.74</v>
      </c>
      <c r="G18" s="26">
        <f>(1-Содержание!$D$12/100)*Таблица95[[#This Row],[RRP*, руб. с НДС]]</f>
        <v>16063.74</v>
      </c>
      <c r="H18" s="107" t="s">
        <v>2029</v>
      </c>
    </row>
    <row r="19" spans="1:8" ht="30" x14ac:dyDescent="0.25">
      <c r="A19" s="105">
        <v>5</v>
      </c>
      <c r="B19" s="106" t="s">
        <v>2012</v>
      </c>
      <c r="C19" s="109" t="s">
        <v>2017</v>
      </c>
      <c r="D19" s="91" t="s">
        <v>2025</v>
      </c>
      <c r="E19" s="109" t="s">
        <v>508</v>
      </c>
      <c r="F19" s="38">
        <v>16786.183333333331</v>
      </c>
      <c r="G19" s="26">
        <f>(1-Содержание!$D$12/100)*Таблица95[[#This Row],[RRP*, руб. с НДС]]</f>
        <v>16786.183333333331</v>
      </c>
      <c r="H19" s="107" t="s">
        <v>2030</v>
      </c>
    </row>
    <row r="20" spans="1:8" ht="30" x14ac:dyDescent="0.25">
      <c r="A20" s="108">
        <v>6</v>
      </c>
      <c r="B20" s="106" t="s">
        <v>2012</v>
      </c>
      <c r="C20" s="109" t="s">
        <v>2018</v>
      </c>
      <c r="D20" s="91" t="s">
        <v>2025</v>
      </c>
      <c r="E20" s="109" t="s">
        <v>510</v>
      </c>
      <c r="F20" s="38">
        <v>18560.419166666667</v>
      </c>
      <c r="G20" s="26">
        <f>(1-Содержание!$D$12/100)*Таблица95[[#This Row],[RRP*, руб. с НДС]]</f>
        <v>18560.419166666667</v>
      </c>
      <c r="H20" s="107" t="s">
        <v>2031</v>
      </c>
    </row>
    <row r="21" spans="1:8" ht="30" x14ac:dyDescent="0.25">
      <c r="A21" s="105">
        <v>7</v>
      </c>
      <c r="B21" s="106" t="s">
        <v>2012</v>
      </c>
      <c r="C21" s="109" t="s">
        <v>2019</v>
      </c>
      <c r="D21" s="91" t="s">
        <v>2025</v>
      </c>
      <c r="E21" s="109" t="s">
        <v>516</v>
      </c>
      <c r="F21" s="38">
        <v>18110.340833333335</v>
      </c>
      <c r="G21" s="26">
        <f>(1-Содержание!$D$12/100)*Таблица95[[#This Row],[RRP*, руб. с НДС]]</f>
        <v>18110.340833333335</v>
      </c>
      <c r="H21" s="107" t="s">
        <v>2032</v>
      </c>
    </row>
    <row r="22" spans="1:8" ht="30" x14ac:dyDescent="0.25">
      <c r="A22" s="108">
        <v>8</v>
      </c>
      <c r="B22" s="106" t="s">
        <v>2012</v>
      </c>
      <c r="C22" s="109" t="s">
        <v>2020</v>
      </c>
      <c r="D22" s="91" t="s">
        <v>2025</v>
      </c>
      <c r="E22" s="109" t="s">
        <v>518</v>
      </c>
      <c r="F22" s="38">
        <v>19780.266666666666</v>
      </c>
      <c r="G22" s="26">
        <f>(1-Содержание!$D$12/100)*Таблица95[[#This Row],[RRP*, руб. с НДС]]</f>
        <v>19780.266666666666</v>
      </c>
      <c r="H22" s="107" t="s">
        <v>2033</v>
      </c>
    </row>
    <row r="23" spans="1:8" ht="30" x14ac:dyDescent="0.25">
      <c r="A23" s="105">
        <v>9</v>
      </c>
      <c r="B23" s="106" t="s">
        <v>2012</v>
      </c>
      <c r="C23" s="109" t="s">
        <v>2021</v>
      </c>
      <c r="D23" s="91" t="s">
        <v>2025</v>
      </c>
      <c r="E23" s="109" t="s">
        <v>524</v>
      </c>
      <c r="F23" s="38">
        <v>20382.946666666663</v>
      </c>
      <c r="G23" s="26">
        <f>(1-Содержание!$D$12/100)*Таблица95[[#This Row],[RRP*, руб. с НДС]]</f>
        <v>20382.946666666663</v>
      </c>
      <c r="H23" s="107" t="s">
        <v>2034</v>
      </c>
    </row>
    <row r="24" spans="1:8" ht="30" x14ac:dyDescent="0.25">
      <c r="A24" s="108">
        <v>10</v>
      </c>
      <c r="B24" s="106" t="s">
        <v>2022</v>
      </c>
      <c r="C24" s="109" t="s">
        <v>2023</v>
      </c>
      <c r="D24" s="91" t="s">
        <v>2025</v>
      </c>
      <c r="E24" s="109" t="s">
        <v>526</v>
      </c>
      <c r="F24" s="38">
        <v>23359.645</v>
      </c>
      <c r="G24" s="26">
        <f>(1-Содержание!$D$12/100)*Таблица95[[#This Row],[RRP*, руб. с НДС]]</f>
        <v>23359.645</v>
      </c>
      <c r="H24" s="107" t="s">
        <v>2035</v>
      </c>
    </row>
    <row r="25" spans="1:8" ht="15.75" x14ac:dyDescent="0.25">
      <c r="B25" s="113"/>
      <c r="C25" s="4"/>
      <c r="D25" s="98" t="s">
        <v>2038</v>
      </c>
      <c r="E25" s="4"/>
      <c r="F25" s="4"/>
      <c r="G25" s="26"/>
      <c r="H25" s="113"/>
    </row>
    <row r="26" spans="1:8" ht="30" x14ac:dyDescent="0.25">
      <c r="A26" s="63">
        <v>11</v>
      </c>
      <c r="B26" s="106" t="s">
        <v>2039</v>
      </c>
      <c r="C26" s="109" t="s">
        <v>2040</v>
      </c>
      <c r="D26" s="109" t="s">
        <v>2039</v>
      </c>
      <c r="E26" s="114" t="s">
        <v>532</v>
      </c>
      <c r="F26" s="38">
        <v>20931.539999999994</v>
      </c>
      <c r="G26" s="26">
        <f>(1-Содержание!$D$12/100)*Таблица95[[#This Row],[RRP*, руб. с НДС]]</f>
        <v>20931.539999999994</v>
      </c>
      <c r="H26" s="107" t="s">
        <v>2052</v>
      </c>
    </row>
    <row r="27" spans="1:8" ht="30" x14ac:dyDescent="0.25">
      <c r="A27" s="63">
        <v>12</v>
      </c>
      <c r="B27" s="106" t="s">
        <v>2039</v>
      </c>
      <c r="C27" s="109" t="s">
        <v>2041</v>
      </c>
      <c r="D27" s="109" t="s">
        <v>2039</v>
      </c>
      <c r="E27" s="114" t="s">
        <v>534</v>
      </c>
      <c r="F27" s="38">
        <v>22138.831666666665</v>
      </c>
      <c r="G27" s="26">
        <f>(1-Содержание!$D$12/100)*Таблица95[[#This Row],[RRP*, руб. с НДС]]</f>
        <v>22138.831666666665</v>
      </c>
      <c r="H27" s="107" t="s">
        <v>2053</v>
      </c>
    </row>
    <row r="28" spans="1:8" ht="30" x14ac:dyDescent="0.25">
      <c r="A28" s="63">
        <v>13</v>
      </c>
      <c r="B28" s="106" t="s">
        <v>2039</v>
      </c>
      <c r="C28" s="109" t="s">
        <v>2042</v>
      </c>
      <c r="D28" s="109" t="s">
        <v>2039</v>
      </c>
      <c r="E28" s="114" t="s">
        <v>540</v>
      </c>
      <c r="F28" s="38">
        <v>23497.759166666663</v>
      </c>
      <c r="G28" s="26">
        <f>(1-Содержание!$D$12/100)*Таблица95[[#This Row],[RRP*, руб. с НДС]]</f>
        <v>23497.759166666663</v>
      </c>
      <c r="H28" s="107" t="s">
        <v>2054</v>
      </c>
    </row>
    <row r="29" spans="1:8" ht="30" x14ac:dyDescent="0.25">
      <c r="A29" s="63">
        <v>14</v>
      </c>
      <c r="B29" s="106" t="s">
        <v>2039</v>
      </c>
      <c r="C29" s="109" t="s">
        <v>2043</v>
      </c>
      <c r="D29" s="109" t="s">
        <v>2039</v>
      </c>
      <c r="E29" s="114" t="s">
        <v>542</v>
      </c>
      <c r="F29" s="38">
        <v>23660.985000000001</v>
      </c>
      <c r="G29" s="26">
        <f>(1-Содержание!$D$12/100)*Таблица95[[#This Row],[RRP*, руб. с НДС]]</f>
        <v>23660.985000000001</v>
      </c>
      <c r="H29" s="107" t="s">
        <v>2055</v>
      </c>
    </row>
    <row r="30" spans="1:8" ht="30" x14ac:dyDescent="0.25">
      <c r="A30" s="63">
        <v>15</v>
      </c>
      <c r="B30" s="106" t="s">
        <v>2039</v>
      </c>
      <c r="C30" s="109" t="s">
        <v>2044</v>
      </c>
      <c r="D30" s="109" t="s">
        <v>2039</v>
      </c>
      <c r="E30" s="114" t="s">
        <v>508</v>
      </c>
      <c r="F30" s="38">
        <v>27884.574166666662</v>
      </c>
      <c r="G30" s="26">
        <f>(1-Содержание!$D$12/100)*Таблица95[[#This Row],[RRP*, руб. с НДС]]</f>
        <v>27884.574166666662</v>
      </c>
      <c r="H30" s="107" t="s">
        <v>2056</v>
      </c>
    </row>
    <row r="31" spans="1:8" ht="30" x14ac:dyDescent="0.25">
      <c r="A31" s="63">
        <v>16</v>
      </c>
      <c r="B31" s="106" t="s">
        <v>2039</v>
      </c>
      <c r="C31" s="109" t="s">
        <v>2045</v>
      </c>
      <c r="D31" s="109" t="s">
        <v>2039</v>
      </c>
      <c r="E31" s="114" t="s">
        <v>510</v>
      </c>
      <c r="F31" s="38">
        <v>28718.08833333333</v>
      </c>
      <c r="G31" s="26">
        <f>(1-Содержание!$D$12/100)*Таблица95[[#This Row],[RRP*, руб. с НДС]]</f>
        <v>28718.08833333333</v>
      </c>
      <c r="H31" s="107" t="s">
        <v>2057</v>
      </c>
    </row>
    <row r="32" spans="1:8" ht="30" x14ac:dyDescent="0.25">
      <c r="A32" s="63">
        <v>17</v>
      </c>
      <c r="B32" s="113" t="s">
        <v>2039</v>
      </c>
      <c r="C32" s="4" t="s">
        <v>2046</v>
      </c>
      <c r="D32" s="4" t="s">
        <v>2039</v>
      </c>
      <c r="E32" s="114" t="s">
        <v>516</v>
      </c>
      <c r="F32" s="38">
        <v>33083.654999999999</v>
      </c>
      <c r="G32" s="26">
        <f>(1-Содержание!$D$12/100)*Таблица95[[#This Row],[RRP*, руб. с НДС]]</f>
        <v>33083.654999999999</v>
      </c>
      <c r="H32" s="142" t="s">
        <v>2058</v>
      </c>
    </row>
    <row r="33" spans="1:8" ht="30" x14ac:dyDescent="0.25">
      <c r="A33" s="63">
        <v>18</v>
      </c>
      <c r="B33" s="106" t="s">
        <v>2039</v>
      </c>
      <c r="C33" s="109" t="s">
        <v>2047</v>
      </c>
      <c r="D33" s="109" t="s">
        <v>2039</v>
      </c>
      <c r="E33" s="114" t="s">
        <v>518</v>
      </c>
      <c r="F33" s="38">
        <v>32313.88583333333</v>
      </c>
      <c r="G33" s="26">
        <f>(1-Содержание!$D$12/100)*Таблица95[[#This Row],[RRP*, руб. с НДС]]</f>
        <v>32313.88583333333</v>
      </c>
      <c r="H33" s="107" t="s">
        <v>2059</v>
      </c>
    </row>
    <row r="34" spans="1:8" ht="30" x14ac:dyDescent="0.25">
      <c r="A34" s="63">
        <v>19</v>
      </c>
      <c r="B34" s="106" t="s">
        <v>2039</v>
      </c>
      <c r="C34" s="109" t="s">
        <v>2048</v>
      </c>
      <c r="D34" s="109" t="s">
        <v>2039</v>
      </c>
      <c r="E34" s="114" t="s">
        <v>524</v>
      </c>
      <c r="F34" s="38">
        <v>33697.924999999996</v>
      </c>
      <c r="G34" s="26">
        <f>(1-Содержание!$D$12/100)*Таблица95[[#This Row],[RRP*, руб. с НДС]]</f>
        <v>33697.924999999996</v>
      </c>
      <c r="H34" s="107" t="s">
        <v>2060</v>
      </c>
    </row>
    <row r="35" spans="1:8" ht="30" x14ac:dyDescent="0.25">
      <c r="A35" s="63">
        <v>20</v>
      </c>
      <c r="B35" s="106" t="s">
        <v>2039</v>
      </c>
      <c r="C35" s="109" t="s">
        <v>2049</v>
      </c>
      <c r="D35" s="109" t="s">
        <v>2039</v>
      </c>
      <c r="E35" s="114" t="s">
        <v>526</v>
      </c>
      <c r="F35" s="38">
        <v>36060.353333333333</v>
      </c>
      <c r="G35" s="26">
        <f>(1-Содержание!$D$12/100)*Таблица95[[#This Row],[RRP*, руб. с НДС]]</f>
        <v>36060.353333333333</v>
      </c>
      <c r="H35" s="107" t="s">
        <v>2061</v>
      </c>
    </row>
    <row r="36" spans="1:8" ht="30" x14ac:dyDescent="0.25">
      <c r="A36" s="63">
        <v>21</v>
      </c>
      <c r="B36" s="106" t="s">
        <v>2039</v>
      </c>
      <c r="C36" s="109" t="s">
        <v>2050</v>
      </c>
      <c r="D36" s="109" t="s">
        <v>2039</v>
      </c>
      <c r="E36" s="114" t="s">
        <v>528</v>
      </c>
      <c r="F36" s="38">
        <v>34664.72416666666</v>
      </c>
      <c r="G36" s="26">
        <f>(1-Содержание!$D$12/100)*Таблица95[[#This Row],[RRP*, руб. с НДС]]</f>
        <v>34664.72416666666</v>
      </c>
      <c r="H36" s="107" t="s">
        <v>2062</v>
      </c>
    </row>
    <row r="37" spans="1:8" ht="30" x14ac:dyDescent="0.25">
      <c r="A37" s="63">
        <v>22</v>
      </c>
      <c r="B37" s="100" t="s">
        <v>2039</v>
      </c>
      <c r="C37" s="110" t="s">
        <v>2051</v>
      </c>
      <c r="D37" s="110" t="s">
        <v>2039</v>
      </c>
      <c r="E37" s="114" t="s">
        <v>530</v>
      </c>
      <c r="F37" s="111">
        <v>37337.184999999998</v>
      </c>
      <c r="G37" s="26">
        <f>(1-Содержание!$D$12/100)*Таблица95[[#This Row],[RRP*, руб. с НДС]]</f>
        <v>37337.184999999998</v>
      </c>
      <c r="H37" s="112" t="s">
        <v>2063</v>
      </c>
    </row>
    <row r="38" spans="1:8" ht="15.75" x14ac:dyDescent="0.25">
      <c r="B38" s="113"/>
      <c r="C38" s="4"/>
      <c r="D38" s="98" t="s">
        <v>2064</v>
      </c>
      <c r="E38" s="4"/>
      <c r="F38" s="4"/>
      <c r="G38" s="26"/>
      <c r="H38" s="113"/>
    </row>
    <row r="39" spans="1:8" ht="30" x14ac:dyDescent="0.25">
      <c r="A39" s="63">
        <v>23</v>
      </c>
      <c r="B39" s="140" t="s">
        <v>2065</v>
      </c>
      <c r="C39" s="4" t="s">
        <v>2066</v>
      </c>
      <c r="D39" s="4" t="s">
        <v>2065</v>
      </c>
      <c r="E39" s="4" t="s">
        <v>532</v>
      </c>
      <c r="F39" s="38">
        <v>19884.962999999996</v>
      </c>
      <c r="G39" s="26">
        <f>(1-Содержание!$D$12/100)*Таблица95[[#This Row],[RRP*, руб. с НДС]]</f>
        <v>19884.962999999996</v>
      </c>
      <c r="H39" s="141" t="s">
        <v>2077</v>
      </c>
    </row>
    <row r="40" spans="1:8" ht="30" x14ac:dyDescent="0.25">
      <c r="A40" s="63">
        <v>24</v>
      </c>
      <c r="B40" s="93" t="s">
        <v>2065</v>
      </c>
      <c r="C40" s="109" t="s">
        <v>2067</v>
      </c>
      <c r="D40" s="109" t="s">
        <v>2065</v>
      </c>
      <c r="E40" s="109" t="s">
        <v>534</v>
      </c>
      <c r="F40" s="38">
        <v>21031.890083333328</v>
      </c>
      <c r="G40" s="26">
        <f>(1-Содержание!$D$12/100)*Таблица95[[#This Row],[RRP*, руб. с НДС]]</f>
        <v>21031.890083333328</v>
      </c>
      <c r="H40" s="94" t="s">
        <v>2078</v>
      </c>
    </row>
    <row r="41" spans="1:8" ht="30" x14ac:dyDescent="0.25">
      <c r="A41" s="63">
        <v>25</v>
      </c>
      <c r="B41" s="93" t="s">
        <v>2065</v>
      </c>
      <c r="C41" s="109" t="s">
        <v>2091</v>
      </c>
      <c r="D41" s="109" t="s">
        <v>2065</v>
      </c>
      <c r="E41" s="109" t="s">
        <v>540</v>
      </c>
      <c r="F41" s="38">
        <v>22322.87120833333</v>
      </c>
      <c r="G41" s="26">
        <f>(1-Содержание!$D$12/100)*Таблица95[[#This Row],[RRP*, руб. с НДС]]</f>
        <v>22322.87120833333</v>
      </c>
      <c r="H41" s="94" t="s">
        <v>2079</v>
      </c>
    </row>
    <row r="42" spans="1:8" ht="30" x14ac:dyDescent="0.25">
      <c r="A42" s="63">
        <v>26</v>
      </c>
      <c r="B42" s="93" t="s">
        <v>2065</v>
      </c>
      <c r="C42" s="109" t="s">
        <v>2068</v>
      </c>
      <c r="D42" s="109" t="s">
        <v>2065</v>
      </c>
      <c r="E42" s="109" t="s">
        <v>542</v>
      </c>
      <c r="F42" s="38">
        <v>22477.935749999993</v>
      </c>
      <c r="G42" s="26">
        <f>(1-Содержание!$D$12/100)*Таблица95[[#This Row],[RRP*, руб. с НДС]]</f>
        <v>22477.935749999993</v>
      </c>
      <c r="H42" s="94" t="s">
        <v>2080</v>
      </c>
    </row>
    <row r="43" spans="1:8" ht="30" x14ac:dyDescent="0.25">
      <c r="A43" s="63">
        <v>27</v>
      </c>
      <c r="B43" s="93" t="s">
        <v>2065</v>
      </c>
      <c r="C43" s="109" t="s">
        <v>2069</v>
      </c>
      <c r="D43" s="109" t="s">
        <v>2065</v>
      </c>
      <c r="E43" s="109" t="s">
        <v>508</v>
      </c>
      <c r="F43" s="38">
        <v>26490.345458333326</v>
      </c>
      <c r="G43" s="26">
        <f>(1-Содержание!$D$12/100)*Таблица95[[#This Row],[RRP*, руб. с НДС]]</f>
        <v>26490.345458333326</v>
      </c>
      <c r="H43" s="94" t="s">
        <v>2081</v>
      </c>
    </row>
    <row r="44" spans="1:8" ht="30" x14ac:dyDescent="0.25">
      <c r="A44" s="63">
        <v>28</v>
      </c>
      <c r="B44" s="93" t="s">
        <v>2065</v>
      </c>
      <c r="C44" s="109" t="s">
        <v>2070</v>
      </c>
      <c r="D44" s="109" t="s">
        <v>2065</v>
      </c>
      <c r="E44" s="109" t="s">
        <v>510</v>
      </c>
      <c r="F44" s="38">
        <v>27282.183916666665</v>
      </c>
      <c r="G44" s="26">
        <f>(1-Содержание!$D$12/100)*Таблица95[[#This Row],[RRP*, руб. с НДС]]</f>
        <v>27282.183916666665</v>
      </c>
      <c r="H44" s="94" t="s">
        <v>2082</v>
      </c>
    </row>
    <row r="45" spans="1:8" ht="30" x14ac:dyDescent="0.25">
      <c r="A45" s="63">
        <v>29</v>
      </c>
      <c r="B45" s="93" t="s">
        <v>2065</v>
      </c>
      <c r="C45" s="109" t="s">
        <v>2071</v>
      </c>
      <c r="D45" s="109" t="s">
        <v>2065</v>
      </c>
      <c r="E45" s="109" t="s">
        <v>516</v>
      </c>
      <c r="F45" s="38">
        <v>31429.472249999995</v>
      </c>
      <c r="G45" s="26">
        <f>(1-Содержание!$D$12/100)*Таблица95[[#This Row],[RRP*, руб. с НДС]]</f>
        <v>31429.472249999995</v>
      </c>
      <c r="H45" s="94" t="s">
        <v>2083</v>
      </c>
    </row>
    <row r="46" spans="1:8" ht="30" x14ac:dyDescent="0.25">
      <c r="A46" s="63">
        <v>30</v>
      </c>
      <c r="B46" s="93" t="s">
        <v>2065</v>
      </c>
      <c r="C46" s="109" t="s">
        <v>2072</v>
      </c>
      <c r="D46" s="109" t="s">
        <v>2065</v>
      </c>
      <c r="E46" s="109" t="s">
        <v>518</v>
      </c>
      <c r="F46" s="38">
        <v>30698.191541666663</v>
      </c>
      <c r="G46" s="26">
        <f>(1-Содержание!$D$12/100)*Таблица95[[#This Row],[RRP*, руб. с НДС]]</f>
        <v>30698.191541666663</v>
      </c>
      <c r="H46" s="94" t="s">
        <v>2084</v>
      </c>
    </row>
    <row r="47" spans="1:8" ht="30" x14ac:dyDescent="0.25">
      <c r="A47" s="63">
        <v>31</v>
      </c>
      <c r="B47" s="93" t="s">
        <v>2065</v>
      </c>
      <c r="C47" s="109" t="s">
        <v>2073</v>
      </c>
      <c r="D47" s="109" t="s">
        <v>2065</v>
      </c>
      <c r="E47" s="109" t="s">
        <v>524</v>
      </c>
      <c r="F47" s="38">
        <v>32013.028749999998</v>
      </c>
      <c r="G47" s="26">
        <f>(1-Содержание!$D$12/100)*Таблица95[[#This Row],[RRP*, руб. с НДС]]</f>
        <v>32013.028749999998</v>
      </c>
      <c r="H47" s="94" t="s">
        <v>2085</v>
      </c>
    </row>
    <row r="48" spans="1:8" ht="30" x14ac:dyDescent="0.25">
      <c r="A48" s="63">
        <v>32</v>
      </c>
      <c r="B48" s="93" t="s">
        <v>2065</v>
      </c>
      <c r="C48" s="109" t="s">
        <v>2074</v>
      </c>
      <c r="D48" s="109" t="s">
        <v>2065</v>
      </c>
      <c r="E48" s="109" t="s">
        <v>526</v>
      </c>
      <c r="F48" s="38">
        <v>34257.335666666666</v>
      </c>
      <c r="G48" s="26">
        <f>(1-Содержание!$D$12/100)*Таблица95[[#This Row],[RRP*, руб. с НДС]]</f>
        <v>34257.335666666666</v>
      </c>
      <c r="H48" s="94" t="s">
        <v>2086</v>
      </c>
    </row>
    <row r="49" spans="1:8" ht="30" x14ac:dyDescent="0.25">
      <c r="A49" s="63">
        <v>33</v>
      </c>
      <c r="B49" s="93" t="s">
        <v>2065</v>
      </c>
      <c r="C49" s="109" t="s">
        <v>2075</v>
      </c>
      <c r="D49" s="109" t="s">
        <v>2065</v>
      </c>
      <c r="E49" s="109" t="s">
        <v>528</v>
      </c>
      <c r="F49" s="38">
        <v>32931.487958333324</v>
      </c>
      <c r="G49" s="26">
        <f>(1-Содержание!$D$12/100)*Таблица95[[#This Row],[RRP*, руб. с НДС]]</f>
        <v>32931.487958333324</v>
      </c>
      <c r="H49" s="94" t="s">
        <v>2087</v>
      </c>
    </row>
    <row r="50" spans="1:8" ht="30" x14ac:dyDescent="0.25">
      <c r="A50" s="63">
        <v>34</v>
      </c>
      <c r="B50" s="93" t="s">
        <v>2065</v>
      </c>
      <c r="C50" s="109" t="s">
        <v>2076</v>
      </c>
      <c r="D50" s="109" t="s">
        <v>2065</v>
      </c>
      <c r="E50" s="109" t="s">
        <v>530</v>
      </c>
      <c r="F50" s="38">
        <v>35470.325749999996</v>
      </c>
      <c r="G50" s="26">
        <f>(1-Содержание!$D$12/100)*Таблица95[[#This Row],[RRP*, руб. с НДС]]</f>
        <v>35470.325749999996</v>
      </c>
      <c r="H50" s="94" t="s">
        <v>2088</v>
      </c>
    </row>
    <row r="51" spans="1:8" x14ac:dyDescent="0.25">
      <c r="G51"/>
      <c r="H51"/>
    </row>
    <row r="52" spans="1:8" x14ac:dyDescent="0.25">
      <c r="G52"/>
      <c r="H52"/>
    </row>
    <row r="53" spans="1:8" x14ac:dyDescent="0.25">
      <c r="G53"/>
      <c r="H53"/>
    </row>
    <row r="54" spans="1:8" x14ac:dyDescent="0.25">
      <c r="G54"/>
      <c r="H54"/>
    </row>
    <row r="55" spans="1:8" x14ac:dyDescent="0.25">
      <c r="G55"/>
      <c r="H55"/>
    </row>
    <row r="56" spans="1:8" x14ac:dyDescent="0.25">
      <c r="G56"/>
      <c r="H56"/>
    </row>
    <row r="57" spans="1:8" x14ac:dyDescent="0.25">
      <c r="G57"/>
      <c r="H57"/>
    </row>
    <row r="58" spans="1:8" x14ac:dyDescent="0.25">
      <c r="G58"/>
      <c r="H58"/>
    </row>
    <row r="59" spans="1:8" x14ac:dyDescent="0.25">
      <c r="G59"/>
      <c r="H59"/>
    </row>
    <row r="60" spans="1:8" x14ac:dyDescent="0.25">
      <c r="G60"/>
      <c r="H60"/>
    </row>
    <row r="61" spans="1:8" x14ac:dyDescent="0.25">
      <c r="G61"/>
      <c r="H61"/>
    </row>
    <row r="62" spans="1:8" x14ac:dyDescent="0.25">
      <c r="G62"/>
      <c r="H62"/>
    </row>
    <row r="63" spans="1:8" x14ac:dyDescent="0.25">
      <c r="G63"/>
      <c r="H63"/>
    </row>
    <row r="64" spans="1:8" x14ac:dyDescent="0.25">
      <c r="G64"/>
      <c r="H64"/>
    </row>
    <row r="65" spans="7:8" x14ac:dyDescent="0.25">
      <c r="G65"/>
      <c r="H65"/>
    </row>
    <row r="66" spans="7:8" x14ac:dyDescent="0.25">
      <c r="G66"/>
      <c r="H66"/>
    </row>
    <row r="67" spans="7:8" x14ac:dyDescent="0.25">
      <c r="G67"/>
      <c r="H67"/>
    </row>
    <row r="68" spans="7:8" x14ac:dyDescent="0.25">
      <c r="G68"/>
      <c r="H68"/>
    </row>
    <row r="69" spans="7:8" x14ac:dyDescent="0.25">
      <c r="G69"/>
      <c r="H69"/>
    </row>
    <row r="70" spans="7:8" x14ac:dyDescent="0.25">
      <c r="G70"/>
      <c r="H70"/>
    </row>
    <row r="71" spans="7:8" x14ac:dyDescent="0.25">
      <c r="G71"/>
      <c r="H71"/>
    </row>
    <row r="72" spans="7:8" x14ac:dyDescent="0.25">
      <c r="G72"/>
      <c r="H72"/>
    </row>
    <row r="73" spans="7:8" x14ac:dyDescent="0.25">
      <c r="G73"/>
      <c r="H73"/>
    </row>
    <row r="74" spans="7:8" x14ac:dyDescent="0.25">
      <c r="G74"/>
      <c r="H74"/>
    </row>
    <row r="75" spans="7:8" x14ac:dyDescent="0.25">
      <c r="G75"/>
      <c r="H75"/>
    </row>
    <row r="76" spans="7:8" x14ac:dyDescent="0.25">
      <c r="G76"/>
      <c r="H76"/>
    </row>
    <row r="77" spans="7:8" x14ac:dyDescent="0.25">
      <c r="G77"/>
      <c r="H77"/>
    </row>
    <row r="78" spans="7:8" x14ac:dyDescent="0.25">
      <c r="G78"/>
      <c r="H78"/>
    </row>
    <row r="79" spans="7:8" x14ac:dyDescent="0.25">
      <c r="G79"/>
      <c r="H79"/>
    </row>
    <row r="80" spans="7:8" x14ac:dyDescent="0.25">
      <c r="G80"/>
      <c r="H80"/>
    </row>
    <row r="81" spans="7:8" x14ac:dyDescent="0.25">
      <c r="G81"/>
      <c r="H81"/>
    </row>
    <row r="82" spans="7:8" x14ac:dyDescent="0.25">
      <c r="G82"/>
      <c r="H82"/>
    </row>
    <row r="83" spans="7:8" x14ac:dyDescent="0.25">
      <c r="G83"/>
      <c r="H83"/>
    </row>
    <row r="84" spans="7:8" x14ac:dyDescent="0.25">
      <c r="G84"/>
      <c r="H84"/>
    </row>
    <row r="85" spans="7:8" x14ac:dyDescent="0.25">
      <c r="G85"/>
      <c r="H85"/>
    </row>
    <row r="86" spans="7:8" x14ac:dyDescent="0.25">
      <c r="G86"/>
      <c r="H86"/>
    </row>
    <row r="87" spans="7:8" x14ac:dyDescent="0.25">
      <c r="G87"/>
      <c r="H87"/>
    </row>
    <row r="88" spans="7:8" x14ac:dyDescent="0.25">
      <c r="G88"/>
      <c r="H88"/>
    </row>
    <row r="89" spans="7:8" x14ac:dyDescent="0.25">
      <c r="G89"/>
      <c r="H89"/>
    </row>
    <row r="90" spans="7:8" x14ac:dyDescent="0.25">
      <c r="G90"/>
      <c r="H90"/>
    </row>
    <row r="91" spans="7:8" x14ac:dyDescent="0.25">
      <c r="G91"/>
      <c r="H91"/>
    </row>
    <row r="92" spans="7:8" x14ac:dyDescent="0.25">
      <c r="G92"/>
      <c r="H92"/>
    </row>
    <row r="93" spans="7:8" x14ac:dyDescent="0.25">
      <c r="G93"/>
      <c r="H93"/>
    </row>
    <row r="94" spans="7:8" x14ac:dyDescent="0.25">
      <c r="G94"/>
      <c r="H94"/>
    </row>
  </sheetData>
  <autoFilter ref="G13:H94" xr:uid="{00000000-0009-0000-0000-000008000000}"/>
  <mergeCells count="2">
    <mergeCell ref="B2:B12"/>
    <mergeCell ref="D10:G10"/>
  </mergeCell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7"/>
  <sheetViews>
    <sheetView topLeftCell="A25" zoomScale="70" zoomScaleNormal="70" workbookViewId="0">
      <selection activeCell="H19" sqref="H19"/>
    </sheetView>
  </sheetViews>
  <sheetFormatPr defaultRowHeight="15.75" x14ac:dyDescent="0.25"/>
  <cols>
    <col min="1" max="1" width="3.140625" customWidth="1"/>
    <col min="2" max="2" width="35.140625" customWidth="1"/>
    <col min="3" max="3" width="26" customWidth="1"/>
    <col min="4" max="4" width="48" customWidth="1"/>
    <col min="5" max="5" width="27.28515625" style="8" customWidth="1"/>
    <col min="6" max="6" width="13.140625" style="8" customWidth="1"/>
    <col min="7" max="7" width="14.85546875" style="41" customWidth="1"/>
    <col min="8" max="8" width="81" customWidth="1"/>
  </cols>
  <sheetData>
    <row r="1" spans="2:8" x14ac:dyDescent="0.25">
      <c r="E1"/>
      <c r="F1"/>
    </row>
    <row r="2" spans="2:8" x14ac:dyDescent="0.25">
      <c r="E2"/>
      <c r="F2"/>
    </row>
    <row r="3" spans="2:8" x14ac:dyDescent="0.25">
      <c r="E3"/>
      <c r="F3"/>
    </row>
    <row r="4" spans="2:8" x14ac:dyDescent="0.25">
      <c r="E4"/>
      <c r="F4"/>
    </row>
    <row r="5" spans="2:8" x14ac:dyDescent="0.25">
      <c r="E5"/>
      <c r="F5"/>
    </row>
    <row r="6" spans="2:8" x14ac:dyDescent="0.25">
      <c r="E6"/>
      <c r="F6"/>
    </row>
    <row r="7" spans="2:8" x14ac:dyDescent="0.25">
      <c r="E7"/>
      <c r="F7"/>
    </row>
    <row r="8" spans="2:8" ht="23.45" customHeight="1" x14ac:dyDescent="0.25"/>
    <row r="10" spans="2:8" ht="21" x14ac:dyDescent="0.35">
      <c r="D10" s="298" t="s">
        <v>1432</v>
      </c>
      <c r="E10" s="298"/>
      <c r="F10" s="298"/>
      <c r="G10" s="298"/>
    </row>
    <row r="11" spans="2:8" ht="20.45" customHeight="1" x14ac:dyDescent="0.25"/>
    <row r="12" spans="2:8" ht="17.45" customHeight="1" x14ac:dyDescent="0.25">
      <c r="F12" s="19"/>
    </row>
    <row r="13" spans="2:8" ht="55.5" customHeight="1" x14ac:dyDescent="0.25">
      <c r="B13" s="77" t="s">
        <v>1408</v>
      </c>
      <c r="C13" s="77" t="s">
        <v>4</v>
      </c>
      <c r="D13" s="77" t="s">
        <v>235</v>
      </c>
      <c r="E13" s="88" t="s">
        <v>358</v>
      </c>
      <c r="F13" s="89" t="s">
        <v>1798</v>
      </c>
      <c r="G13" s="69" t="str">
        <f>CONCATENATE("Цена с учетом скидки ",Содержание!$D$12,"%")</f>
        <v>Цена с учетом скидки 0%</v>
      </c>
      <c r="H13" s="76" t="s">
        <v>675</v>
      </c>
    </row>
    <row r="14" spans="2:8" ht="63" x14ac:dyDescent="0.25">
      <c r="B14" s="9" t="s">
        <v>1409</v>
      </c>
      <c r="C14" s="9" t="s">
        <v>1396</v>
      </c>
      <c r="D14" s="3" t="s">
        <v>1445</v>
      </c>
      <c r="E14" s="9" t="s">
        <v>1378</v>
      </c>
      <c r="F14" s="43">
        <v>10573.333333333332</v>
      </c>
      <c r="G14" s="27">
        <f>(1-Содержание!$D$12/100)*Таблица64[[#This Row],[RRP*, руб. с НДС]]</f>
        <v>10573.333333333332</v>
      </c>
      <c r="H14" s="15" t="s">
        <v>1421</v>
      </c>
    </row>
    <row r="15" spans="2:8" ht="63" x14ac:dyDescent="0.25">
      <c r="B15" s="9" t="s">
        <v>1409</v>
      </c>
      <c r="C15" s="9" t="s">
        <v>1397</v>
      </c>
      <c r="D15" s="3" t="s">
        <v>1446</v>
      </c>
      <c r="E15" s="9" t="s">
        <v>1379</v>
      </c>
      <c r="F15" s="43">
        <v>11590</v>
      </c>
      <c r="G15" s="27">
        <f>(1-Содержание!$D$12/100)*Таблица64[[#This Row],[RRP*, руб. с НДС]]</f>
        <v>11590</v>
      </c>
      <c r="H15" s="17" t="s">
        <v>1635</v>
      </c>
    </row>
    <row r="16" spans="2:8" ht="63" x14ac:dyDescent="0.25">
      <c r="B16" s="9" t="s">
        <v>1409</v>
      </c>
      <c r="C16" s="9" t="s">
        <v>1398</v>
      </c>
      <c r="D16" s="3" t="s">
        <v>1447</v>
      </c>
      <c r="E16" s="9" t="s">
        <v>1380</v>
      </c>
      <c r="F16" s="43">
        <v>14233.333333333332</v>
      </c>
      <c r="G16" s="27">
        <f>(1-Содержание!$D$12/100)*Таблица64[[#This Row],[RRP*, руб. с НДС]]</f>
        <v>14233.333333333332</v>
      </c>
      <c r="H16" s="15" t="s">
        <v>1422</v>
      </c>
    </row>
    <row r="17" spans="2:8" ht="63" x14ac:dyDescent="0.25">
      <c r="B17" s="9" t="s">
        <v>1409</v>
      </c>
      <c r="C17" s="9" t="s">
        <v>1399</v>
      </c>
      <c r="D17" s="3" t="s">
        <v>1448</v>
      </c>
      <c r="E17" s="9" t="s">
        <v>1381</v>
      </c>
      <c r="F17" s="43">
        <v>20130</v>
      </c>
      <c r="G17" s="27">
        <f>(1-Содержание!$D$12/100)*Таблица64[[#This Row],[RRP*, руб. с НДС]]</f>
        <v>20130</v>
      </c>
      <c r="H17" s="17" t="s">
        <v>1423</v>
      </c>
    </row>
    <row r="18" spans="2:8" ht="63" x14ac:dyDescent="0.25">
      <c r="B18" s="9" t="s">
        <v>1409</v>
      </c>
      <c r="C18" s="9" t="s">
        <v>1400</v>
      </c>
      <c r="D18" s="3" t="s">
        <v>1449</v>
      </c>
      <c r="E18" s="9" t="s">
        <v>1384</v>
      </c>
      <c r="F18" s="43">
        <v>25416.666666666664</v>
      </c>
      <c r="G18" s="27">
        <f>(1-Содержание!$D$12/100)*Таблица64[[#This Row],[RRP*, руб. с НДС]]</f>
        <v>25416.666666666664</v>
      </c>
      <c r="H18" s="17" t="s">
        <v>1636</v>
      </c>
    </row>
    <row r="19" spans="2:8" ht="63" x14ac:dyDescent="0.25">
      <c r="B19" s="9" t="s">
        <v>1409</v>
      </c>
      <c r="C19" s="9" t="s">
        <v>1401</v>
      </c>
      <c r="D19" s="3" t="s">
        <v>1450</v>
      </c>
      <c r="E19" s="9" t="s">
        <v>1385</v>
      </c>
      <c r="F19" s="43">
        <v>37210</v>
      </c>
      <c r="G19" s="27">
        <f>(1-Содержание!$D$12/100)*Таблица64[[#This Row],[RRP*, руб. с НДС]]</f>
        <v>37210</v>
      </c>
      <c r="H19" s="17" t="s">
        <v>1637</v>
      </c>
    </row>
    <row r="20" spans="2:8" ht="63" x14ac:dyDescent="0.25">
      <c r="B20" s="9" t="s">
        <v>1409</v>
      </c>
      <c r="C20" s="9" t="s">
        <v>1402</v>
      </c>
      <c r="D20" s="16" t="s">
        <v>1451</v>
      </c>
      <c r="E20" s="18" t="s">
        <v>1382</v>
      </c>
      <c r="F20" s="43">
        <v>18096.666666666668</v>
      </c>
      <c r="G20" s="27">
        <f>(1-Содержание!$D$12/100)*Таблица64[[#This Row],[RRP*, руб. с НДС]]</f>
        <v>18096.666666666668</v>
      </c>
      <c r="H20" s="17" t="s">
        <v>1424</v>
      </c>
    </row>
    <row r="21" spans="2:8" ht="63" x14ac:dyDescent="0.25">
      <c r="B21" s="9" t="s">
        <v>1409</v>
      </c>
      <c r="C21" s="9" t="s">
        <v>1403</v>
      </c>
      <c r="D21" s="16" t="s">
        <v>1452</v>
      </c>
      <c r="E21" s="18" t="s">
        <v>1383</v>
      </c>
      <c r="F21" s="43">
        <v>20130</v>
      </c>
      <c r="G21" s="27">
        <f>(1-Содержание!$D$12/100)*Таблица64[[#This Row],[RRP*, руб. с НДС]]</f>
        <v>20130</v>
      </c>
      <c r="H21" s="17" t="s">
        <v>1638</v>
      </c>
    </row>
    <row r="22" spans="2:8" ht="63" x14ac:dyDescent="0.25">
      <c r="B22" s="9" t="s">
        <v>1409</v>
      </c>
      <c r="C22" s="9" t="s">
        <v>1404</v>
      </c>
      <c r="D22" s="16" t="s">
        <v>1453</v>
      </c>
      <c r="E22" s="18" t="s">
        <v>1386</v>
      </c>
      <c r="F22" s="43">
        <v>25620</v>
      </c>
      <c r="G22" s="27">
        <f>(1-Содержание!$D$12/100)*Таблица64[[#This Row],[RRP*, руб. с НДС]]</f>
        <v>25620</v>
      </c>
      <c r="H22" s="17" t="s">
        <v>1425</v>
      </c>
    </row>
    <row r="23" spans="2:8" ht="47.25" x14ac:dyDescent="0.25">
      <c r="B23" s="9" t="s">
        <v>1409</v>
      </c>
      <c r="C23" s="9" t="s">
        <v>1405</v>
      </c>
      <c r="D23" s="16" t="s">
        <v>1454</v>
      </c>
      <c r="E23" s="18" t="s">
        <v>1387</v>
      </c>
      <c r="F23" s="43">
        <v>28670</v>
      </c>
      <c r="G23" s="27">
        <f>(1-Содержание!$D$12/100)*Таблица64[[#This Row],[RRP*, руб. с НДС]]</f>
        <v>28670</v>
      </c>
      <c r="H23" s="17" t="s">
        <v>1639</v>
      </c>
    </row>
    <row r="24" spans="2:8" ht="63" x14ac:dyDescent="0.25">
      <c r="B24" s="9" t="s">
        <v>1409</v>
      </c>
      <c r="C24" s="9" t="s">
        <v>1406</v>
      </c>
      <c r="D24" s="16" t="s">
        <v>1455</v>
      </c>
      <c r="E24" s="18" t="s">
        <v>1388</v>
      </c>
      <c r="F24" s="43">
        <v>36600</v>
      </c>
      <c r="G24" s="27">
        <f>(1-Содержание!$D$12/100)*Таблица64[[#This Row],[RRP*, руб. с НДС]]</f>
        <v>36600</v>
      </c>
      <c r="H24" s="17" t="s">
        <v>1640</v>
      </c>
    </row>
    <row r="25" spans="2:8" ht="63" x14ac:dyDescent="0.25">
      <c r="B25" s="9" t="s">
        <v>1409</v>
      </c>
      <c r="C25" s="9" t="s">
        <v>1407</v>
      </c>
      <c r="D25" s="16" t="s">
        <v>1456</v>
      </c>
      <c r="E25" s="18" t="s">
        <v>1389</v>
      </c>
      <c r="F25" s="43">
        <v>54290</v>
      </c>
      <c r="G25" s="27">
        <f>(1-Содержание!$D$12/100)*Таблица64[[#This Row],[RRP*, руб. с НДС]]</f>
        <v>54290</v>
      </c>
      <c r="H25" s="17" t="s">
        <v>1641</v>
      </c>
    </row>
    <row r="26" spans="2:8" ht="47.25" x14ac:dyDescent="0.25">
      <c r="B26" s="9" t="s">
        <v>1409</v>
      </c>
      <c r="C26" s="9" t="s">
        <v>1410</v>
      </c>
      <c r="D26" s="3" t="s">
        <v>1433</v>
      </c>
      <c r="E26" s="9" t="s">
        <v>1391</v>
      </c>
      <c r="F26" s="43">
        <v>17690</v>
      </c>
      <c r="G26" s="27">
        <f>(1-Содержание!$D$12/100)*Таблица64[[#This Row],[RRP*, руб. с НДС]]</f>
        <v>17690</v>
      </c>
      <c r="H26" s="15" t="s">
        <v>1426</v>
      </c>
    </row>
    <row r="27" spans="2:8" ht="47.25" x14ac:dyDescent="0.25">
      <c r="B27" s="9" t="s">
        <v>1409</v>
      </c>
      <c r="C27" s="9" t="s">
        <v>1411</v>
      </c>
      <c r="D27" s="3" t="s">
        <v>1434</v>
      </c>
      <c r="E27" s="9" t="s">
        <v>1392</v>
      </c>
      <c r="F27" s="43">
        <v>20943.333333333336</v>
      </c>
      <c r="G27" s="27">
        <f>(1-Содержание!$D$12/100)*Таблица64[[#This Row],[RRP*, руб. с НДС]]</f>
        <v>20943.333333333336</v>
      </c>
      <c r="H27" s="15" t="s">
        <v>1426</v>
      </c>
    </row>
    <row r="28" spans="2:8" ht="47.25" x14ac:dyDescent="0.25">
      <c r="B28" s="9" t="s">
        <v>1409</v>
      </c>
      <c r="C28" s="9" t="s">
        <v>1412</v>
      </c>
      <c r="D28" s="3" t="s">
        <v>1435</v>
      </c>
      <c r="E28" s="9" t="s">
        <v>1395</v>
      </c>
      <c r="F28" s="43">
        <v>23586.666666666664</v>
      </c>
      <c r="G28" s="27">
        <f>(1-Содержание!$D$12/100)*Таблица64[[#This Row],[RRP*, руб. с НДС]]</f>
        <v>23586.666666666664</v>
      </c>
      <c r="H28" s="15" t="s">
        <v>1427</v>
      </c>
    </row>
    <row r="29" spans="2:8" ht="47.25" x14ac:dyDescent="0.25">
      <c r="B29" s="9" t="s">
        <v>1409</v>
      </c>
      <c r="C29" s="9" t="s">
        <v>1413</v>
      </c>
      <c r="D29" s="3" t="s">
        <v>1436</v>
      </c>
      <c r="E29" s="9" t="s">
        <v>1390</v>
      </c>
      <c r="F29" s="43">
        <v>16266.666666666668</v>
      </c>
      <c r="G29" s="27">
        <f>(1-Содержание!$D$12/100)*Таблица64[[#This Row],[RRP*, руб. с НДС]]</f>
        <v>16266.666666666668</v>
      </c>
      <c r="H29" s="15" t="s">
        <v>1428</v>
      </c>
    </row>
    <row r="30" spans="2:8" ht="47.25" x14ac:dyDescent="0.25">
      <c r="B30" s="9" t="s">
        <v>1409</v>
      </c>
      <c r="C30" s="9" t="s">
        <v>1414</v>
      </c>
      <c r="D30" s="3" t="s">
        <v>1437</v>
      </c>
      <c r="E30" s="9" t="s">
        <v>1393</v>
      </c>
      <c r="F30" s="43">
        <v>18300</v>
      </c>
      <c r="G30" s="27">
        <f>(1-Содержание!$D$12/100)*Таблица64[[#This Row],[RRP*, руб. с НДС]]</f>
        <v>18300</v>
      </c>
      <c r="H30" s="15" t="s">
        <v>1429</v>
      </c>
    </row>
    <row r="31" spans="2:8" ht="47.25" x14ac:dyDescent="0.25">
      <c r="B31" s="9" t="s">
        <v>1409</v>
      </c>
      <c r="C31" s="9" t="s">
        <v>1415</v>
      </c>
      <c r="D31" s="3" t="s">
        <v>1438</v>
      </c>
      <c r="E31" s="9" t="s">
        <v>1394</v>
      </c>
      <c r="F31" s="43">
        <v>19926.666666666668</v>
      </c>
      <c r="G31" s="27">
        <f>(1-Содержание!$D$12/100)*Таблица64[[#This Row],[RRP*, руб. с НДС]]</f>
        <v>19926.666666666668</v>
      </c>
      <c r="H31" s="15" t="s">
        <v>1429</v>
      </c>
    </row>
    <row r="32" spans="2:8" ht="47.25" x14ac:dyDescent="0.25">
      <c r="B32" s="9" t="s">
        <v>1409</v>
      </c>
      <c r="C32" s="9" t="s">
        <v>1416</v>
      </c>
      <c r="D32" s="3" t="s">
        <v>1439</v>
      </c>
      <c r="E32" s="9" t="s">
        <v>1391</v>
      </c>
      <c r="F32" s="43">
        <v>17690</v>
      </c>
      <c r="G32" s="27">
        <f>(1-Содержание!$D$12/100)*Таблица64[[#This Row],[RRP*, руб. с НДС]]</f>
        <v>17690</v>
      </c>
      <c r="H32" s="15" t="s">
        <v>1426</v>
      </c>
    </row>
    <row r="33" spans="2:8" ht="47.25" x14ac:dyDescent="0.25">
      <c r="B33" s="9" t="s">
        <v>1409</v>
      </c>
      <c r="C33" s="9" t="s">
        <v>1415</v>
      </c>
      <c r="D33" s="3" t="s">
        <v>1440</v>
      </c>
      <c r="E33" s="9" t="s">
        <v>1394</v>
      </c>
      <c r="F33" s="43">
        <v>19926.666666666668</v>
      </c>
      <c r="G33" s="27">
        <f>(1-Содержание!$D$12/100)*Таблица64[[#This Row],[RRP*, руб. с НДС]]</f>
        <v>19926.666666666668</v>
      </c>
      <c r="H33" s="15" t="s">
        <v>1429</v>
      </c>
    </row>
    <row r="34" spans="2:8" ht="47.25" x14ac:dyDescent="0.25">
      <c r="B34" s="9" t="s">
        <v>1409</v>
      </c>
      <c r="C34" s="9" t="s">
        <v>1417</v>
      </c>
      <c r="D34" s="3" t="s">
        <v>1441</v>
      </c>
      <c r="E34" s="9" t="s">
        <v>1392</v>
      </c>
      <c r="F34" s="43">
        <v>20943.333333333336</v>
      </c>
      <c r="G34" s="27">
        <f>(1-Содержание!$D$12/100)*Таблица64[[#This Row],[RRP*, руб. с НДС]]</f>
        <v>20943.333333333336</v>
      </c>
      <c r="H34" s="15" t="s">
        <v>1426</v>
      </c>
    </row>
    <row r="35" spans="2:8" ht="47.25" x14ac:dyDescent="0.25">
      <c r="B35" s="9" t="s">
        <v>1409</v>
      </c>
      <c r="C35" s="9" t="s">
        <v>1418</v>
      </c>
      <c r="D35" s="3" t="s">
        <v>1442</v>
      </c>
      <c r="E35" s="9" t="s">
        <v>1395</v>
      </c>
      <c r="F35" s="43">
        <v>23586.666666666664</v>
      </c>
      <c r="G35" s="27">
        <f>(1-Содержание!$D$12/100)*Таблица64[[#This Row],[RRP*, руб. с НДС]]</f>
        <v>23586.666666666664</v>
      </c>
      <c r="H35" s="15" t="s">
        <v>1427</v>
      </c>
    </row>
    <row r="36" spans="2:8" ht="47.25" x14ac:dyDescent="0.25">
      <c r="B36" s="9" t="s">
        <v>1409</v>
      </c>
      <c r="C36" s="9" t="s">
        <v>1419</v>
      </c>
      <c r="D36" s="3" t="s">
        <v>1443</v>
      </c>
      <c r="E36" s="9" t="s">
        <v>1390</v>
      </c>
      <c r="F36" s="43">
        <v>16266.666666666668</v>
      </c>
      <c r="G36" s="27">
        <f>(1-Содержание!$D$12/100)*Таблица64[[#This Row],[RRP*, руб. с НДС]]</f>
        <v>16266.666666666668</v>
      </c>
      <c r="H36" s="15" t="s">
        <v>1430</v>
      </c>
    </row>
    <row r="37" spans="2:8" ht="47.25" x14ac:dyDescent="0.25">
      <c r="B37" s="9" t="s">
        <v>1409</v>
      </c>
      <c r="C37" s="9" t="s">
        <v>1420</v>
      </c>
      <c r="D37" s="3" t="s">
        <v>1444</v>
      </c>
      <c r="E37" s="9" t="s">
        <v>1393</v>
      </c>
      <c r="F37" s="43">
        <v>18300</v>
      </c>
      <c r="G37" s="27">
        <f>(1-Содержание!$D$12/100)*Таблица64[[#This Row],[RRP*, руб. с НДС]]</f>
        <v>18300</v>
      </c>
      <c r="H37" s="15" t="s">
        <v>1431</v>
      </c>
    </row>
  </sheetData>
  <autoFilter ref="G13:H37" xr:uid="{00000000-0009-0000-0000-000009000000}"/>
  <mergeCells count="1">
    <mergeCell ref="D10:G10"/>
  </mergeCells>
  <pageMargins left="0.7" right="0.7" top="0.75" bottom="0.75" header="0.3" footer="0.3"/>
  <pageSetup paperSize="257" orientation="portrait" horizontalDpi="300" verticalDpi="300"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679D-B0CC-4D7A-AF97-89A29952FAF4}">
  <dimension ref="B1:H57"/>
  <sheetViews>
    <sheetView zoomScale="70" zoomScaleNormal="70" workbookViewId="0">
      <selection activeCell="H58" sqref="H58"/>
    </sheetView>
  </sheetViews>
  <sheetFormatPr defaultColWidth="8.7109375" defaultRowHeight="15.75" x14ac:dyDescent="0.25"/>
  <cols>
    <col min="1" max="1" width="3.140625" customWidth="1"/>
    <col min="2" max="2" width="35.140625" customWidth="1"/>
    <col min="3" max="3" width="26" customWidth="1"/>
    <col min="4" max="4" width="48" customWidth="1"/>
    <col min="5" max="5" width="27.28515625" style="8" customWidth="1"/>
    <col min="6" max="6" width="13.140625" style="8" customWidth="1"/>
    <col min="7" max="7" width="14.85546875" style="41" customWidth="1"/>
    <col min="8" max="8" width="81" customWidth="1"/>
  </cols>
  <sheetData>
    <row r="1" spans="2:8" x14ac:dyDescent="0.25">
      <c r="E1"/>
      <c r="F1"/>
    </row>
    <row r="2" spans="2:8" x14ac:dyDescent="0.25">
      <c r="E2"/>
      <c r="F2"/>
    </row>
    <row r="3" spans="2:8" x14ac:dyDescent="0.25">
      <c r="E3"/>
      <c r="F3"/>
    </row>
    <row r="4" spans="2:8" x14ac:dyDescent="0.25">
      <c r="E4"/>
      <c r="F4"/>
    </row>
    <row r="5" spans="2:8" x14ac:dyDescent="0.25">
      <c r="E5"/>
      <c r="F5"/>
    </row>
    <row r="6" spans="2:8" x14ac:dyDescent="0.25">
      <c r="E6"/>
      <c r="F6"/>
    </row>
    <row r="7" spans="2:8" x14ac:dyDescent="0.25">
      <c r="E7"/>
      <c r="F7"/>
    </row>
    <row r="8" spans="2:8" ht="23.45" customHeight="1" x14ac:dyDescent="0.25"/>
    <row r="10" spans="2:8" ht="21" x14ac:dyDescent="0.35">
      <c r="D10" s="298" t="s">
        <v>2407</v>
      </c>
      <c r="E10" s="298"/>
      <c r="F10" s="298"/>
      <c r="G10" s="298"/>
    </row>
    <row r="11" spans="2:8" ht="20.45" customHeight="1" x14ac:dyDescent="0.25"/>
    <row r="12" spans="2:8" ht="55.5" customHeight="1" x14ac:dyDescent="0.25">
      <c r="B12" s="77" t="s">
        <v>1408</v>
      </c>
      <c r="C12" s="77" t="s">
        <v>4</v>
      </c>
      <c r="D12" s="77" t="s">
        <v>235</v>
      </c>
      <c r="E12" s="88" t="s">
        <v>358</v>
      </c>
      <c r="F12" s="89" t="s">
        <v>1798</v>
      </c>
      <c r="G12" s="69" t="str">
        <f>CONCATENATE("Цена с учетом скидки ",Содержание!$D$12,"%")</f>
        <v>Цена с учетом скидки 0%</v>
      </c>
      <c r="H12" s="76" t="s">
        <v>675</v>
      </c>
    </row>
    <row r="13" spans="2:8" x14ac:dyDescent="0.25">
      <c r="B13" s="9"/>
      <c r="C13" s="219"/>
      <c r="D13" s="212" t="s">
        <v>2408</v>
      </c>
      <c r="E13" s="219"/>
      <c r="F13" s="217"/>
      <c r="G13" s="27"/>
      <c r="H13" s="17"/>
    </row>
    <row r="14" spans="2:8" ht="63" x14ac:dyDescent="0.25">
      <c r="B14" s="9" t="s">
        <v>2409</v>
      </c>
      <c r="C14" s="12" t="s">
        <v>2410</v>
      </c>
      <c r="D14" s="213" t="s">
        <v>2411</v>
      </c>
      <c r="E14" s="9" t="s">
        <v>499</v>
      </c>
      <c r="F14" s="214">
        <v>25341.360000000001</v>
      </c>
      <c r="G14" s="27">
        <f>(1-Содержание!$D$12/100)*F14</f>
        <v>25341.360000000001</v>
      </c>
      <c r="H14" s="17" t="s">
        <v>2462</v>
      </c>
    </row>
    <row r="15" spans="2:8" ht="63" x14ac:dyDescent="0.25">
      <c r="B15" s="9" t="s">
        <v>2409</v>
      </c>
      <c r="C15" s="12" t="s">
        <v>2412</v>
      </c>
      <c r="D15" s="213" t="s">
        <v>2411</v>
      </c>
      <c r="E15" s="9" t="s">
        <v>501</v>
      </c>
      <c r="F15" s="214">
        <v>27572.16</v>
      </c>
      <c r="G15" s="27">
        <f>(1-Содержание!$D$12/100)*F15</f>
        <v>27572.16</v>
      </c>
      <c r="H15" s="17" t="s">
        <v>2462</v>
      </c>
    </row>
    <row r="16" spans="2:8" ht="63" x14ac:dyDescent="0.25">
      <c r="B16" s="9" t="s">
        <v>2409</v>
      </c>
      <c r="C16" s="12" t="s">
        <v>2413</v>
      </c>
      <c r="D16" s="213" t="s">
        <v>2411</v>
      </c>
      <c r="E16" s="9" t="s">
        <v>503</v>
      </c>
      <c r="F16" s="214">
        <v>28058.799999999999</v>
      </c>
      <c r="G16" s="27">
        <f>(1-Содержание!$D$12/100)*F16</f>
        <v>28058.799999999999</v>
      </c>
      <c r="H16" s="17" t="s">
        <v>2462</v>
      </c>
    </row>
    <row r="17" spans="2:8" ht="63" x14ac:dyDescent="0.25">
      <c r="B17" s="9" t="s">
        <v>2409</v>
      </c>
      <c r="C17" s="12" t="s">
        <v>2414</v>
      </c>
      <c r="D17" s="213" t="s">
        <v>2411</v>
      </c>
      <c r="E17" s="9" t="s">
        <v>505</v>
      </c>
      <c r="F17" s="214">
        <v>28967.84</v>
      </c>
      <c r="G17" s="27">
        <f>(1-Содержание!$D$12/100)*F17</f>
        <v>28967.84</v>
      </c>
      <c r="H17" s="17" t="s">
        <v>2462</v>
      </c>
    </row>
    <row r="18" spans="2:8" ht="63" x14ac:dyDescent="0.25">
      <c r="B18" s="9" t="s">
        <v>2409</v>
      </c>
      <c r="C18" s="12" t="s">
        <v>2415</v>
      </c>
      <c r="D18" s="213" t="s">
        <v>2416</v>
      </c>
      <c r="E18" s="9" t="s">
        <v>500</v>
      </c>
      <c r="F18" s="214">
        <v>26758.16</v>
      </c>
      <c r="G18" s="27">
        <f>(1-Содержание!$D$12/100)*F18</f>
        <v>26758.16</v>
      </c>
      <c r="H18" s="17" t="s">
        <v>2463</v>
      </c>
    </row>
    <row r="19" spans="2:8" ht="63" x14ac:dyDescent="0.25">
      <c r="B19" s="9" t="s">
        <v>2409</v>
      </c>
      <c r="C19" s="12" t="s">
        <v>2417</v>
      </c>
      <c r="D19" s="213" t="s">
        <v>2416</v>
      </c>
      <c r="E19" s="9" t="s">
        <v>502</v>
      </c>
      <c r="F19" s="214">
        <v>32252</v>
      </c>
      <c r="G19" s="27">
        <f>(1-Содержание!$D$12/100)*F19</f>
        <v>32252</v>
      </c>
      <c r="H19" s="17" t="s">
        <v>2463</v>
      </c>
    </row>
    <row r="20" spans="2:8" ht="63" x14ac:dyDescent="0.25">
      <c r="B20" s="9" t="s">
        <v>2409</v>
      </c>
      <c r="C20" s="12" t="s">
        <v>2418</v>
      </c>
      <c r="D20" s="213" t="s">
        <v>2419</v>
      </c>
      <c r="E20" s="9" t="s">
        <v>504</v>
      </c>
      <c r="F20" s="214">
        <v>32841.599999999999</v>
      </c>
      <c r="G20" s="27">
        <f>(1-Содержание!$D$12/100)*F20</f>
        <v>32841.599999999999</v>
      </c>
      <c r="H20" s="17" t="s">
        <v>2463</v>
      </c>
    </row>
    <row r="21" spans="2:8" ht="63" x14ac:dyDescent="0.25">
      <c r="B21" s="9" t="s">
        <v>2409</v>
      </c>
      <c r="C21" s="12" t="s">
        <v>2420</v>
      </c>
      <c r="D21" s="213" t="s">
        <v>2419</v>
      </c>
      <c r="E21" s="9" t="s">
        <v>506</v>
      </c>
      <c r="F21" s="214">
        <v>33583.440000000002</v>
      </c>
      <c r="G21" s="27">
        <f>(1-Содержание!$D$12/100)*F21</f>
        <v>33583.440000000002</v>
      </c>
      <c r="H21" s="17" t="s">
        <v>2464</v>
      </c>
    </row>
    <row r="22" spans="2:8" x14ac:dyDescent="0.25">
      <c r="B22" s="9"/>
      <c r="C22" s="9"/>
      <c r="D22" s="212" t="s">
        <v>2421</v>
      </c>
      <c r="E22" s="218"/>
      <c r="F22" s="214"/>
      <c r="G22" s="27"/>
      <c r="H22" s="17"/>
    </row>
    <row r="23" spans="2:8" ht="47.25" x14ac:dyDescent="0.25">
      <c r="B23" s="9" t="s">
        <v>2409</v>
      </c>
      <c r="C23" s="12" t="s">
        <v>2422</v>
      </c>
      <c r="D23" s="215" t="s">
        <v>2423</v>
      </c>
      <c r="E23" s="9" t="s">
        <v>653</v>
      </c>
      <c r="F23" s="214">
        <v>38102.239999999998</v>
      </c>
      <c r="G23" s="27">
        <f>(1-Содержание!$D$12/100)*F23</f>
        <v>38102.239999999998</v>
      </c>
      <c r="H23" s="17" t="s">
        <v>2465</v>
      </c>
    </row>
    <row r="24" spans="2:8" ht="47.25" x14ac:dyDescent="0.25">
      <c r="B24" s="9" t="s">
        <v>2409</v>
      </c>
      <c r="C24" s="12" t="s">
        <v>2424</v>
      </c>
      <c r="D24" s="215" t="s">
        <v>2425</v>
      </c>
      <c r="E24" s="9" t="s">
        <v>655</v>
      </c>
      <c r="F24" s="214">
        <v>39187.279999999999</v>
      </c>
      <c r="G24" s="27">
        <f>(1-Содержание!$D$12/100)*F24</f>
        <v>39187.279999999999</v>
      </c>
      <c r="H24" s="17" t="s">
        <v>2467</v>
      </c>
    </row>
    <row r="25" spans="2:8" ht="47.25" x14ac:dyDescent="0.25">
      <c r="B25" s="9" t="s">
        <v>2409</v>
      </c>
      <c r="C25" s="12" t="s">
        <v>2426</v>
      </c>
      <c r="D25" s="215" t="s">
        <v>2425</v>
      </c>
      <c r="E25" s="9" t="s">
        <v>657</v>
      </c>
      <c r="F25" s="214">
        <v>44297.440000000002</v>
      </c>
      <c r="G25" s="27">
        <f>(1-Содержание!$D$12/100)*F25</f>
        <v>44297.440000000002</v>
      </c>
      <c r="H25" s="17" t="s">
        <v>2467</v>
      </c>
    </row>
    <row r="26" spans="2:8" ht="47.25" x14ac:dyDescent="0.25">
      <c r="B26" s="9" t="s">
        <v>2409</v>
      </c>
      <c r="C26" s="12" t="s">
        <v>2427</v>
      </c>
      <c r="D26" s="215" t="s">
        <v>2425</v>
      </c>
      <c r="E26" s="9" t="s">
        <v>659</v>
      </c>
      <c r="F26" s="214">
        <v>46038.080000000002</v>
      </c>
      <c r="G26" s="27">
        <f>(1-Содержание!$D$12/100)*F26</f>
        <v>46038.080000000002</v>
      </c>
      <c r="H26" s="17" t="s">
        <v>2467</v>
      </c>
    </row>
    <row r="27" spans="2:8" ht="47.25" x14ac:dyDescent="0.25">
      <c r="B27" s="9" t="s">
        <v>2409</v>
      </c>
      <c r="C27" s="12" t="s">
        <v>2428</v>
      </c>
      <c r="D27" s="215" t="s">
        <v>2425</v>
      </c>
      <c r="E27" s="9" t="s">
        <v>654</v>
      </c>
      <c r="F27" s="214">
        <v>42819.92</v>
      </c>
      <c r="G27" s="27">
        <f>(1-Содержание!$D$12/100)*F27</f>
        <v>42819.92</v>
      </c>
      <c r="H27" s="17" t="s">
        <v>2467</v>
      </c>
    </row>
    <row r="28" spans="2:8" ht="47.25" x14ac:dyDescent="0.25">
      <c r="B28" s="9" t="s">
        <v>2409</v>
      </c>
      <c r="C28" s="12" t="s">
        <v>2429</v>
      </c>
      <c r="D28" s="215" t="s">
        <v>2425</v>
      </c>
      <c r="E28" s="9" t="s">
        <v>656</v>
      </c>
      <c r="F28" s="214">
        <v>49433.120000000003</v>
      </c>
      <c r="G28" s="27">
        <f>(1-Содержание!$D$12/100)*F28</f>
        <v>49433.120000000003</v>
      </c>
      <c r="H28" s="17" t="s">
        <v>2467</v>
      </c>
    </row>
    <row r="29" spans="2:8" ht="47.25" x14ac:dyDescent="0.25">
      <c r="B29" s="9" t="s">
        <v>2409</v>
      </c>
      <c r="C29" s="12" t="s">
        <v>2430</v>
      </c>
      <c r="D29" s="215" t="s">
        <v>2431</v>
      </c>
      <c r="E29" s="9" t="s">
        <v>658</v>
      </c>
      <c r="F29" s="214">
        <v>52187.520000000004</v>
      </c>
      <c r="G29" s="27">
        <f>(1-Содержание!$D$12/100)*F29</f>
        <v>52187.520000000004</v>
      </c>
      <c r="H29" s="17" t="s">
        <v>2466</v>
      </c>
    </row>
    <row r="30" spans="2:8" ht="47.25" x14ac:dyDescent="0.25">
      <c r="B30" s="9" t="s">
        <v>2409</v>
      </c>
      <c r="C30" s="12" t="s">
        <v>2432</v>
      </c>
      <c r="D30" s="215" t="s">
        <v>2433</v>
      </c>
      <c r="E30" s="9" t="s">
        <v>660</v>
      </c>
      <c r="F30" s="214">
        <v>54137.599999999999</v>
      </c>
      <c r="G30" s="27">
        <f>(1-Содержание!$D$12/100)*F30</f>
        <v>54137.599999999999</v>
      </c>
      <c r="H30" s="17" t="s">
        <v>2468</v>
      </c>
    </row>
    <row r="31" spans="2:8" x14ac:dyDescent="0.25">
      <c r="B31" s="9"/>
      <c r="C31" s="9"/>
      <c r="D31" s="212" t="s">
        <v>2434</v>
      </c>
      <c r="E31" s="9"/>
      <c r="F31" s="214"/>
      <c r="G31" s="27"/>
      <c r="H31" s="17"/>
    </row>
    <row r="32" spans="2:8" ht="47.25" x14ac:dyDescent="0.25">
      <c r="B32" s="9" t="s">
        <v>2409</v>
      </c>
      <c r="C32" s="12" t="s">
        <v>2435</v>
      </c>
      <c r="D32" s="213" t="s">
        <v>2436</v>
      </c>
      <c r="E32" s="9" t="s">
        <v>665</v>
      </c>
      <c r="F32" s="214">
        <v>60595.040000000001</v>
      </c>
      <c r="G32" s="27">
        <f>(1-Содержание!$D$12/100)*F32</f>
        <v>60595.040000000001</v>
      </c>
      <c r="H32" s="17" t="s">
        <v>2469</v>
      </c>
    </row>
    <row r="33" spans="2:8" ht="47.25" x14ac:dyDescent="0.25">
      <c r="B33" s="9" t="s">
        <v>2409</v>
      </c>
      <c r="C33" s="12" t="s">
        <v>2437</v>
      </c>
      <c r="D33" s="213" t="s">
        <v>2436</v>
      </c>
      <c r="E33" s="9" t="s">
        <v>667</v>
      </c>
      <c r="F33" s="214">
        <v>62746.64</v>
      </c>
      <c r="G33" s="27">
        <f>(1-Содержание!$D$12/100)*F33</f>
        <v>62746.64</v>
      </c>
      <c r="H33" s="17" t="s">
        <v>2469</v>
      </c>
    </row>
    <row r="34" spans="2:8" ht="47.25" x14ac:dyDescent="0.25">
      <c r="B34" s="9" t="s">
        <v>2409</v>
      </c>
      <c r="C34" s="12" t="s">
        <v>2438</v>
      </c>
      <c r="D34" s="213" t="s">
        <v>2436</v>
      </c>
      <c r="E34" s="9" t="s">
        <v>669</v>
      </c>
      <c r="F34" s="214">
        <v>67854.16</v>
      </c>
      <c r="G34" s="27">
        <f>(1-Содержание!$D$12/100)*F34</f>
        <v>67854.16</v>
      </c>
      <c r="H34" s="17" t="s">
        <v>2469</v>
      </c>
    </row>
    <row r="35" spans="2:8" ht="47.25" x14ac:dyDescent="0.25">
      <c r="B35" s="9" t="s">
        <v>2409</v>
      </c>
      <c r="C35" s="18" t="s">
        <v>2439</v>
      </c>
      <c r="D35" s="213" t="s">
        <v>2436</v>
      </c>
      <c r="E35" s="9" t="s">
        <v>666</v>
      </c>
      <c r="F35" s="214">
        <v>66814</v>
      </c>
      <c r="G35" s="27">
        <f>(1-Содержание!$D$12/100)*F35</f>
        <v>66814</v>
      </c>
      <c r="H35" s="17" t="s">
        <v>2469</v>
      </c>
    </row>
    <row r="36" spans="2:8" ht="47.25" x14ac:dyDescent="0.25">
      <c r="B36" s="9" t="s">
        <v>2409</v>
      </c>
      <c r="C36" s="18" t="s">
        <v>2440</v>
      </c>
      <c r="D36" s="213" t="s">
        <v>2441</v>
      </c>
      <c r="E36" s="9" t="s">
        <v>668</v>
      </c>
      <c r="F36" s="214">
        <v>70259.199999999997</v>
      </c>
      <c r="G36" s="27">
        <f>(1-Содержание!$D$12/100)*F36</f>
        <v>70259.199999999997</v>
      </c>
      <c r="H36" s="17" t="s">
        <v>2470</v>
      </c>
    </row>
    <row r="37" spans="2:8" ht="47.25" x14ac:dyDescent="0.25">
      <c r="B37" s="9" t="s">
        <v>2409</v>
      </c>
      <c r="C37" s="18" t="s">
        <v>2442</v>
      </c>
      <c r="D37" s="213" t="s">
        <v>2431</v>
      </c>
      <c r="E37" s="9" t="s">
        <v>670</v>
      </c>
      <c r="F37" s="214">
        <v>78846.240000000005</v>
      </c>
      <c r="G37" s="27">
        <f>(1-Содержание!$D$12/100)*F37</f>
        <v>78846.240000000005</v>
      </c>
      <c r="H37" s="17" t="s">
        <v>2470</v>
      </c>
    </row>
    <row r="38" spans="2:8" x14ac:dyDescent="0.25">
      <c r="B38" s="41"/>
      <c r="C38" s="220"/>
      <c r="E38" s="222"/>
      <c r="F38" s="36"/>
      <c r="G38" s="224"/>
      <c r="H38" s="41"/>
    </row>
    <row r="39" spans="2:8" ht="179.45" customHeight="1" x14ac:dyDescent="0.25">
      <c r="B39" s="216"/>
      <c r="C39" s="306" t="s">
        <v>2443</v>
      </c>
      <c r="D39" s="306"/>
      <c r="E39" s="306"/>
      <c r="F39" s="306"/>
      <c r="G39" s="306"/>
      <c r="H39" s="216"/>
    </row>
    <row r="40" spans="2:8" ht="63" x14ac:dyDescent="0.25">
      <c r="B40" s="9" t="s">
        <v>2409</v>
      </c>
      <c r="C40" s="12" t="s">
        <v>2444</v>
      </c>
      <c r="D40" s="213" t="s">
        <v>2411</v>
      </c>
      <c r="E40" s="9" t="s">
        <v>499</v>
      </c>
      <c r="F40" s="27">
        <v>22717.200000000001</v>
      </c>
      <c r="G40" s="27">
        <f>(1-Содержание!$D$12/100)*F40</f>
        <v>22717.200000000001</v>
      </c>
      <c r="H40" s="17" t="s">
        <v>3015</v>
      </c>
    </row>
    <row r="41" spans="2:8" ht="63" x14ac:dyDescent="0.25">
      <c r="B41" s="9" t="s">
        <v>2409</v>
      </c>
      <c r="C41" s="12" t="s">
        <v>2445</v>
      </c>
      <c r="D41" s="213" t="s">
        <v>2411</v>
      </c>
      <c r="E41" s="9" t="s">
        <v>501</v>
      </c>
      <c r="F41" s="27">
        <v>24254.560000000001</v>
      </c>
      <c r="G41" s="27">
        <f>(1-Содержание!$D$12/100)*F41</f>
        <v>24254.560000000001</v>
      </c>
      <c r="H41" s="17" t="s">
        <v>3015</v>
      </c>
    </row>
    <row r="42" spans="2:8" ht="63" x14ac:dyDescent="0.25">
      <c r="B42" s="9" t="s">
        <v>2409</v>
      </c>
      <c r="C42" s="12" t="s">
        <v>2446</v>
      </c>
      <c r="D42" s="213" t="s">
        <v>2411</v>
      </c>
      <c r="E42" s="9" t="s">
        <v>503</v>
      </c>
      <c r="F42" s="27">
        <v>25524.400000000001</v>
      </c>
      <c r="G42" s="27">
        <f>(1-Содержание!$D$12/100)*F42</f>
        <v>25524.400000000001</v>
      </c>
      <c r="H42" s="17" t="s">
        <v>3015</v>
      </c>
    </row>
    <row r="43" spans="2:8" ht="63" x14ac:dyDescent="0.25">
      <c r="B43" s="9" t="s">
        <v>2409</v>
      </c>
      <c r="C43" s="12" t="s">
        <v>2447</v>
      </c>
      <c r="D43" s="213" t="s">
        <v>2411</v>
      </c>
      <c r="E43" s="9" t="s">
        <v>500</v>
      </c>
      <c r="F43" s="27">
        <v>26855.84</v>
      </c>
      <c r="G43" s="27">
        <f>(1-Содержание!$D$12/100)*F43</f>
        <v>26855.84</v>
      </c>
      <c r="H43" s="17" t="s">
        <v>3015</v>
      </c>
    </row>
    <row r="44" spans="2:8" ht="63" x14ac:dyDescent="0.25">
      <c r="B44" s="9" t="s">
        <v>2409</v>
      </c>
      <c r="C44" s="12" t="s">
        <v>2448</v>
      </c>
      <c r="D44" s="213" t="s">
        <v>2416</v>
      </c>
      <c r="E44" s="9" t="s">
        <v>500</v>
      </c>
      <c r="F44" s="27">
        <v>26048</v>
      </c>
      <c r="G44" s="27">
        <f>(1-Содержание!$D$12/100)*F44</f>
        <v>26048</v>
      </c>
      <c r="H44" s="17" t="s">
        <v>3016</v>
      </c>
    </row>
    <row r="45" spans="2:8" ht="63" x14ac:dyDescent="0.25">
      <c r="B45" s="9" t="s">
        <v>2409</v>
      </c>
      <c r="C45" s="12" t="s">
        <v>2449</v>
      </c>
      <c r="D45" s="213" t="s">
        <v>2416</v>
      </c>
      <c r="E45" s="9" t="s">
        <v>502</v>
      </c>
      <c r="F45" s="27">
        <v>27846.720000000001</v>
      </c>
      <c r="G45" s="27">
        <f>(1-Содержание!$D$12/100)*F45</f>
        <v>27846.720000000001</v>
      </c>
      <c r="H45" s="17" t="s">
        <v>3016</v>
      </c>
    </row>
    <row r="46" spans="2:8" ht="63" x14ac:dyDescent="0.25">
      <c r="B46" s="9" t="s">
        <v>2409</v>
      </c>
      <c r="C46" s="12" t="s">
        <v>2450</v>
      </c>
      <c r="D46" s="213" t="s">
        <v>2419</v>
      </c>
      <c r="E46" s="9" t="s">
        <v>504</v>
      </c>
      <c r="F46" s="27">
        <v>29482.639999999999</v>
      </c>
      <c r="G46" s="27">
        <f>(1-Содержание!$D$12/100)*F46</f>
        <v>29482.639999999999</v>
      </c>
      <c r="H46" s="17" t="s">
        <v>3017</v>
      </c>
    </row>
    <row r="47" spans="2:8" ht="63" x14ac:dyDescent="0.25">
      <c r="B47" s="9" t="s">
        <v>2409</v>
      </c>
      <c r="C47" s="12" t="s">
        <v>2451</v>
      </c>
      <c r="D47" s="213" t="s">
        <v>2419</v>
      </c>
      <c r="E47" s="9" t="s">
        <v>506</v>
      </c>
      <c r="F47" s="27">
        <v>30689.119999999999</v>
      </c>
      <c r="G47" s="27">
        <f>(1-Содержание!$D$12/100)*F47</f>
        <v>30689.119999999999</v>
      </c>
      <c r="H47" s="17" t="s">
        <v>3017</v>
      </c>
    </row>
    <row r="48" spans="2:8" x14ac:dyDescent="0.25">
      <c r="B48" s="41"/>
      <c r="C48" s="220"/>
      <c r="D48" s="221" t="s">
        <v>2452</v>
      </c>
      <c r="E48" s="221"/>
      <c r="F48" s="165"/>
      <c r="G48" s="190"/>
      <c r="H48" s="165"/>
    </row>
    <row r="49" spans="2:8" ht="63" x14ac:dyDescent="0.25">
      <c r="B49" s="9" t="s">
        <v>2409</v>
      </c>
      <c r="C49" s="12" t="s">
        <v>2453</v>
      </c>
      <c r="D49" s="213" t="s">
        <v>2423</v>
      </c>
      <c r="E49" s="9" t="s">
        <v>653</v>
      </c>
      <c r="F49" s="27">
        <v>39960.800000000003</v>
      </c>
      <c r="G49" s="27">
        <f>(1-Содержание!$D$12/100)*F49</f>
        <v>39960.800000000003</v>
      </c>
      <c r="H49" s="17" t="s">
        <v>3011</v>
      </c>
    </row>
    <row r="50" spans="2:8" ht="63" x14ac:dyDescent="0.25">
      <c r="B50" s="9" t="s">
        <v>2409</v>
      </c>
      <c r="C50" s="12" t="s">
        <v>2454</v>
      </c>
      <c r="D50" s="213" t="s">
        <v>2425</v>
      </c>
      <c r="E50" s="9" t="s">
        <v>657</v>
      </c>
      <c r="F50" s="27">
        <v>42116.800000000003</v>
      </c>
      <c r="G50" s="27">
        <f>(1-Содержание!$D$12/100)*F50</f>
        <v>42116.800000000003</v>
      </c>
      <c r="H50" s="17" t="s">
        <v>3012</v>
      </c>
    </row>
    <row r="51" spans="2:8" ht="63" x14ac:dyDescent="0.25">
      <c r="B51" s="9" t="s">
        <v>2409</v>
      </c>
      <c r="C51" s="12" t="s">
        <v>2455</v>
      </c>
      <c r="D51" s="213" t="s">
        <v>2425</v>
      </c>
      <c r="E51" s="9" t="s">
        <v>659</v>
      </c>
      <c r="F51" s="27">
        <v>43827.520000000004</v>
      </c>
      <c r="G51" s="27">
        <f>(1-Содержание!$D$12/100)*F51</f>
        <v>43827.520000000004</v>
      </c>
      <c r="H51" s="17" t="s">
        <v>3012</v>
      </c>
    </row>
    <row r="52" spans="2:8" ht="63" x14ac:dyDescent="0.25">
      <c r="B52" s="9" t="s">
        <v>2409</v>
      </c>
      <c r="C52" s="12" t="s">
        <v>2456</v>
      </c>
      <c r="D52" s="213" t="s">
        <v>2425</v>
      </c>
      <c r="E52" s="9" t="s">
        <v>654</v>
      </c>
      <c r="F52" s="27">
        <v>48284.72</v>
      </c>
      <c r="G52" s="27">
        <f>(1-Содержание!$D$12/100)*F52</f>
        <v>48284.72</v>
      </c>
      <c r="H52" s="17" t="s">
        <v>3012</v>
      </c>
    </row>
    <row r="53" spans="2:8" ht="63" x14ac:dyDescent="0.25">
      <c r="B53" s="9" t="s">
        <v>2409</v>
      </c>
      <c r="C53" s="12" t="s">
        <v>2457</v>
      </c>
      <c r="D53" s="213" t="s">
        <v>2431</v>
      </c>
      <c r="E53" s="9" t="s">
        <v>658</v>
      </c>
      <c r="F53" s="27">
        <v>50816.480000000003</v>
      </c>
      <c r="G53" s="27">
        <f>(1-Содержание!$D$12/100)*F53</f>
        <v>50816.480000000003</v>
      </c>
      <c r="H53" s="17" t="s">
        <v>3018</v>
      </c>
    </row>
    <row r="54" spans="2:8" ht="63" x14ac:dyDescent="0.25">
      <c r="B54" s="9" t="s">
        <v>2409</v>
      </c>
      <c r="C54" s="12" t="s">
        <v>2458</v>
      </c>
      <c r="D54" s="213" t="s">
        <v>2433</v>
      </c>
      <c r="E54" s="9" t="s">
        <v>660</v>
      </c>
      <c r="F54" s="27">
        <v>52492.88</v>
      </c>
      <c r="G54" s="27">
        <f>(1-Содержание!$D$12/100)*F54</f>
        <v>52492.88</v>
      </c>
      <c r="H54" s="17" t="s">
        <v>3013</v>
      </c>
    </row>
    <row r="55" spans="2:8" x14ac:dyDescent="0.25">
      <c r="B55" s="41"/>
      <c r="C55" s="41"/>
      <c r="D55" s="223" t="s">
        <v>2459</v>
      </c>
      <c r="E55" s="223"/>
      <c r="F55" s="36"/>
      <c r="G55" s="27"/>
      <c r="H55" s="41"/>
    </row>
    <row r="56" spans="2:8" ht="63" x14ac:dyDescent="0.25">
      <c r="B56" s="9" t="s">
        <v>2409</v>
      </c>
      <c r="C56" s="12" t="s">
        <v>2460</v>
      </c>
      <c r="D56" s="213" t="s">
        <v>2436</v>
      </c>
      <c r="E56" s="9" t="s">
        <v>665</v>
      </c>
      <c r="F56" s="27">
        <v>54866.239999999998</v>
      </c>
      <c r="G56" s="27">
        <f>(1-Содержание!$D$12/100)*F56</f>
        <v>54866.239999999998</v>
      </c>
      <c r="H56" s="17" t="s">
        <v>3014</v>
      </c>
    </row>
    <row r="57" spans="2:8" ht="63" x14ac:dyDescent="0.25">
      <c r="B57" s="9" t="s">
        <v>2409</v>
      </c>
      <c r="C57" s="12" t="s">
        <v>2461</v>
      </c>
      <c r="D57" s="213" t="s">
        <v>2436</v>
      </c>
      <c r="E57" s="9" t="s">
        <v>666</v>
      </c>
      <c r="F57" s="27">
        <v>64323.6</v>
      </c>
      <c r="G57" s="27">
        <f>(1-Содержание!$D$12/100)*F57</f>
        <v>64323.6</v>
      </c>
      <c r="H57" s="17" t="s">
        <v>3014</v>
      </c>
    </row>
  </sheetData>
  <autoFilter ref="G12:H36" xr:uid="{00000000-0009-0000-0000-000009000000}"/>
  <mergeCells count="2">
    <mergeCell ref="D10:G10"/>
    <mergeCell ref="C39:G39"/>
  </mergeCells>
  <pageMargins left="0.7" right="0.7" top="0.75" bottom="0.75" header="0.3" footer="0.3"/>
  <pageSetup paperSize="257" orientation="portrait" horizontalDpi="300" verticalDpi="300"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G58"/>
  <sheetViews>
    <sheetView zoomScale="80" zoomScaleNormal="80" workbookViewId="0">
      <selection activeCell="D56" sqref="D56"/>
    </sheetView>
  </sheetViews>
  <sheetFormatPr defaultRowHeight="15.75" x14ac:dyDescent="0.25"/>
  <cols>
    <col min="1" max="1" width="2.5703125" customWidth="1"/>
    <col min="2" max="2" width="29.42578125" style="31" customWidth="1"/>
    <col min="3" max="3" width="109.140625" customWidth="1"/>
    <col min="4" max="4" width="19.28515625" customWidth="1"/>
    <col min="5" max="5" width="17.28515625" style="46" customWidth="1"/>
    <col min="6" max="6" width="17.28515625" style="279" customWidth="1"/>
    <col min="7" max="7" width="85.5703125" style="274" customWidth="1"/>
  </cols>
  <sheetData>
    <row r="1" spans="2:9" x14ac:dyDescent="0.25">
      <c r="E1" s="8"/>
    </row>
    <row r="12" spans="2:9" ht="21" x14ac:dyDescent="0.35">
      <c r="C12" s="283" t="s">
        <v>1799</v>
      </c>
      <c r="D12" s="284"/>
      <c r="E12" s="284"/>
      <c r="F12" s="285"/>
      <c r="G12" s="285"/>
      <c r="H12" s="280"/>
      <c r="I12" s="280"/>
    </row>
    <row r="13" spans="2:9" ht="15.75" customHeight="1" x14ac:dyDescent="0.25">
      <c r="C13" s="285"/>
      <c r="D13" s="285"/>
      <c r="E13" s="285"/>
      <c r="F13" s="285"/>
      <c r="G13" s="285"/>
    </row>
    <row r="15" spans="2:9" ht="31.5" x14ac:dyDescent="0.25">
      <c r="B15" s="76" t="s">
        <v>4</v>
      </c>
      <c r="C15" s="76" t="s">
        <v>235</v>
      </c>
      <c r="D15" s="76" t="s">
        <v>358</v>
      </c>
      <c r="E15" s="76" t="s">
        <v>1798</v>
      </c>
      <c r="F15" s="69" t="str">
        <f>CONCATENATE("Цена с учетом скидки ",Содержание!$D$12,"%")</f>
        <v>Цена с учетом скидки 0%</v>
      </c>
      <c r="G15" s="275" t="s">
        <v>675</v>
      </c>
    </row>
    <row r="16" spans="2:9" ht="21" x14ac:dyDescent="0.25">
      <c r="B16" s="183"/>
      <c r="C16" s="281" t="s">
        <v>3097</v>
      </c>
      <c r="D16" s="183"/>
      <c r="E16" s="183"/>
      <c r="F16" s="248"/>
      <c r="G16" s="276"/>
    </row>
    <row r="17" spans="2:33" ht="94.5" x14ac:dyDescent="0.25">
      <c r="B17" s="38" t="s">
        <v>1800</v>
      </c>
      <c r="C17" s="32" t="s">
        <v>3048</v>
      </c>
      <c r="D17" s="12" t="s">
        <v>1801</v>
      </c>
      <c r="E17" s="43">
        <v>21931.533333333333</v>
      </c>
      <c r="F17" s="37">
        <f>(1-Содержание!$D$12/100)*E17</f>
        <v>21931.533333333333</v>
      </c>
      <c r="G17" s="277" t="s">
        <v>3055</v>
      </c>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row>
    <row r="18" spans="2:33" ht="94.5" x14ac:dyDescent="0.25">
      <c r="B18" s="38" t="s">
        <v>1802</v>
      </c>
      <c r="C18" s="32" t="s">
        <v>3049</v>
      </c>
      <c r="D18" s="12" t="s">
        <v>1803</v>
      </c>
      <c r="E18" s="43">
        <v>28914</v>
      </c>
      <c r="F18" s="37">
        <f>(1-Содержание!$D$12/100)*E18</f>
        <v>28914</v>
      </c>
      <c r="G18" s="277" t="s">
        <v>3056</v>
      </c>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row>
    <row r="19" spans="2:33" ht="94.5" x14ac:dyDescent="0.25">
      <c r="B19" s="38" t="s">
        <v>1804</v>
      </c>
      <c r="C19" s="32" t="s">
        <v>3050</v>
      </c>
      <c r="D19" s="12" t="s">
        <v>1805</v>
      </c>
      <c r="E19" s="43">
        <v>39034.205000000002</v>
      </c>
      <c r="F19" s="37">
        <f>(1-Содержание!$D$12/100)*E19</f>
        <v>39034.205000000002</v>
      </c>
      <c r="G19" s="277" t="s">
        <v>3057</v>
      </c>
    </row>
    <row r="20" spans="2:33" ht="94.5" x14ac:dyDescent="0.25">
      <c r="B20" s="38" t="s">
        <v>1806</v>
      </c>
      <c r="C20" s="32" t="s">
        <v>3051</v>
      </c>
      <c r="D20" s="12" t="s">
        <v>1807</v>
      </c>
      <c r="E20" s="43">
        <v>28558.166666666664</v>
      </c>
      <c r="F20" s="37">
        <f>(1-Содержание!$D$12/100)*E20</f>
        <v>28558.166666666664</v>
      </c>
      <c r="G20" s="277" t="s">
        <v>3058</v>
      </c>
    </row>
    <row r="21" spans="2:33" ht="94.5" x14ac:dyDescent="0.25">
      <c r="B21" s="38" t="s">
        <v>1808</v>
      </c>
      <c r="C21" s="32" t="s">
        <v>3052</v>
      </c>
      <c r="D21" s="12" t="s">
        <v>1803</v>
      </c>
      <c r="E21" s="43">
        <v>37281.166666666664</v>
      </c>
      <c r="F21" s="37">
        <f>(1-Содержание!$D$12/100)*E21</f>
        <v>37281.166666666664</v>
      </c>
      <c r="G21" s="277" t="s">
        <v>3059</v>
      </c>
    </row>
    <row r="22" spans="2:33" ht="94.5" x14ac:dyDescent="0.25">
      <c r="B22" s="38" t="s">
        <v>1809</v>
      </c>
      <c r="C22" s="32" t="s">
        <v>3053</v>
      </c>
      <c r="D22" s="12" t="s">
        <v>1805</v>
      </c>
      <c r="E22" s="43">
        <v>42669.5</v>
      </c>
      <c r="F22" s="37">
        <f>(1-Содержание!$D$12/100)*E22</f>
        <v>42669.5</v>
      </c>
      <c r="G22" s="277" t="s">
        <v>3060</v>
      </c>
    </row>
    <row r="23" spans="2:33" ht="21" x14ac:dyDescent="0.25">
      <c r="B23" s="38"/>
      <c r="C23" s="281" t="s">
        <v>3098</v>
      </c>
      <c r="D23" s="12"/>
      <c r="E23" s="43"/>
      <c r="F23" s="37"/>
      <c r="G23" s="277"/>
    </row>
    <row r="24" spans="2:33" ht="94.5" x14ac:dyDescent="0.25">
      <c r="B24" s="38" t="s">
        <v>1810</v>
      </c>
      <c r="C24" s="32" t="s">
        <v>3100</v>
      </c>
      <c r="D24" s="12" t="s">
        <v>1811</v>
      </c>
      <c r="E24" s="43">
        <v>29446.733333333334</v>
      </c>
      <c r="F24" s="37">
        <f>(1-Содержание!$D$12/100)*E24</f>
        <v>29446.733333333334</v>
      </c>
      <c r="G24" s="277" t="s">
        <v>3061</v>
      </c>
    </row>
    <row r="25" spans="2:33" ht="94.5" x14ac:dyDescent="0.25">
      <c r="B25" s="38" t="s">
        <v>1812</v>
      </c>
      <c r="C25" s="32" t="s">
        <v>3101</v>
      </c>
      <c r="D25" s="12" t="s">
        <v>1813</v>
      </c>
      <c r="E25" s="43">
        <v>36425.133333333331</v>
      </c>
      <c r="F25" s="37">
        <f>(1-Содержание!$D$12/100)*E25</f>
        <v>36425.133333333331</v>
      </c>
      <c r="G25" s="277" t="s">
        <v>3062</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row>
    <row r="26" spans="2:33" ht="94.5" x14ac:dyDescent="0.25">
      <c r="B26" s="38" t="s">
        <v>1814</v>
      </c>
      <c r="C26" s="32" t="s">
        <v>3102</v>
      </c>
      <c r="D26" s="12" t="s">
        <v>1815</v>
      </c>
      <c r="E26" s="43">
        <v>40735.799999999996</v>
      </c>
      <c r="F26" s="37">
        <f>(1-Содержание!$D$12/100)*E26</f>
        <v>40735.799999999996</v>
      </c>
      <c r="G26" s="277" t="s">
        <v>3063</v>
      </c>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row>
    <row r="27" spans="2:33" ht="94.5" x14ac:dyDescent="0.25">
      <c r="B27" s="38" t="s">
        <v>1816</v>
      </c>
      <c r="C27" s="32" t="s">
        <v>3080</v>
      </c>
      <c r="D27" s="12" t="s">
        <v>1817</v>
      </c>
      <c r="E27" s="43">
        <v>30386.133333333335</v>
      </c>
      <c r="F27" s="37">
        <f>(1-Содержание!$D$12/100)*E27</f>
        <v>30386.133333333335</v>
      </c>
      <c r="G27" s="277" t="s">
        <v>3064</v>
      </c>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row>
    <row r="28" spans="2:33" ht="94.5" x14ac:dyDescent="0.25">
      <c r="B28" s="38" t="s">
        <v>1818</v>
      </c>
      <c r="C28" s="32" t="s">
        <v>3081</v>
      </c>
      <c r="D28" s="12" t="s">
        <v>1819</v>
      </c>
      <c r="E28" s="43">
        <v>36636.6</v>
      </c>
      <c r="F28" s="37">
        <f>(1-Содержание!$D$12/100)*E28</f>
        <v>36636.6</v>
      </c>
      <c r="G28" s="277" t="s">
        <v>3065</v>
      </c>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2:33" ht="94.5" x14ac:dyDescent="0.25">
      <c r="B29" s="38" t="s">
        <v>1820</v>
      </c>
      <c r="C29" s="32" t="s">
        <v>3082</v>
      </c>
      <c r="D29" s="12" t="s">
        <v>1815</v>
      </c>
      <c r="E29" s="43">
        <v>41675.199999999997</v>
      </c>
      <c r="F29" s="37">
        <f>(1-Содержание!$D$12/100)*E29</f>
        <v>41675.199999999997</v>
      </c>
      <c r="G29" s="277" t="s">
        <v>3066</v>
      </c>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2:33" ht="21" x14ac:dyDescent="0.25">
      <c r="B30" s="38"/>
      <c r="C30" s="281" t="s">
        <v>3099</v>
      </c>
      <c r="D30" s="12"/>
      <c r="E30" s="43"/>
      <c r="F30" s="37"/>
      <c r="G30" s="277"/>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row>
    <row r="31" spans="2:33" ht="94.5" x14ac:dyDescent="0.25">
      <c r="B31" s="38" t="s">
        <v>1821</v>
      </c>
      <c r="C31" s="32" t="s">
        <v>3054</v>
      </c>
      <c r="D31" s="12" t="s">
        <v>1811</v>
      </c>
      <c r="E31" s="43">
        <v>37344.199999999997</v>
      </c>
      <c r="F31" s="37">
        <f>(1-Содержание!$D$12/100)*E31</f>
        <v>37344.199999999997</v>
      </c>
      <c r="G31" s="277" t="s">
        <v>3067</v>
      </c>
    </row>
    <row r="32" spans="2:33" ht="94.5" x14ac:dyDescent="0.25">
      <c r="B32" s="38" t="s">
        <v>1822</v>
      </c>
      <c r="C32" s="32" t="s">
        <v>3083</v>
      </c>
      <c r="D32" s="12" t="s">
        <v>1823</v>
      </c>
      <c r="E32" s="43">
        <v>44322.6</v>
      </c>
      <c r="F32" s="37">
        <f>(1-Содержание!$D$12/100)*E32</f>
        <v>44322.6</v>
      </c>
      <c r="G32" s="277" t="s">
        <v>3068</v>
      </c>
    </row>
    <row r="33" spans="2:7" ht="94.5" x14ac:dyDescent="0.25">
      <c r="B33" s="38" t="s">
        <v>1824</v>
      </c>
      <c r="C33" s="32" t="s">
        <v>3084</v>
      </c>
      <c r="D33" s="12" t="s">
        <v>1805</v>
      </c>
      <c r="E33" s="43">
        <v>48633.26666666667</v>
      </c>
      <c r="F33" s="37">
        <f>(1-Содержание!$D$12/100)*E33</f>
        <v>48633.26666666667</v>
      </c>
      <c r="G33" s="277" t="s">
        <v>3069</v>
      </c>
    </row>
    <row r="34" spans="2:7" ht="21" x14ac:dyDescent="0.25">
      <c r="B34" s="38"/>
      <c r="C34" s="281" t="s">
        <v>3103</v>
      </c>
      <c r="D34" s="12"/>
      <c r="E34" s="43"/>
      <c r="F34" s="37"/>
      <c r="G34" s="277"/>
    </row>
    <row r="35" spans="2:7" ht="78.75" x14ac:dyDescent="0.25">
      <c r="B35" s="38" t="s">
        <v>1825</v>
      </c>
      <c r="C35" s="32" t="s">
        <v>3085</v>
      </c>
      <c r="D35" s="12" t="s">
        <v>1801</v>
      </c>
      <c r="E35" s="43">
        <v>21070.416666666664</v>
      </c>
      <c r="F35" s="37">
        <f>(1-Содержание!$D$12/100)*E35</f>
        <v>21070.416666666664</v>
      </c>
      <c r="G35" s="277" t="s">
        <v>3070</v>
      </c>
    </row>
    <row r="36" spans="2:7" ht="78.75" x14ac:dyDescent="0.25">
      <c r="B36" s="38" t="s">
        <v>1826</v>
      </c>
      <c r="C36" s="32" t="s">
        <v>3086</v>
      </c>
      <c r="D36" s="12" t="s">
        <v>1807</v>
      </c>
      <c r="E36" s="43">
        <v>22209.083333333336</v>
      </c>
      <c r="F36" s="37">
        <f>(1-Содержание!$D$12/100)*E36</f>
        <v>22209.083333333336</v>
      </c>
      <c r="G36" s="277" t="s">
        <v>3071</v>
      </c>
    </row>
    <row r="37" spans="2:7" ht="78.75" x14ac:dyDescent="0.25">
      <c r="B37" s="38" t="s">
        <v>1827</v>
      </c>
      <c r="C37" s="32" t="s">
        <v>3087</v>
      </c>
      <c r="D37" s="12" t="s">
        <v>1811</v>
      </c>
      <c r="E37" s="43">
        <v>27413.399999999998</v>
      </c>
      <c r="F37" s="37">
        <f>(1-Содержание!$D$12/100)*E37</f>
        <v>27413.399999999998</v>
      </c>
      <c r="G37" s="277" t="s">
        <v>3072</v>
      </c>
    </row>
    <row r="38" spans="2:7" ht="78.75" x14ac:dyDescent="0.25">
      <c r="B38" s="38" t="s">
        <v>1828</v>
      </c>
      <c r="C38" s="32" t="s">
        <v>3089</v>
      </c>
      <c r="D38" s="12" t="s">
        <v>1817</v>
      </c>
      <c r="E38" s="43">
        <v>28474.799999999999</v>
      </c>
      <c r="F38" s="37">
        <f>(1-Содержание!$D$12/100)*E38</f>
        <v>28474.799999999999</v>
      </c>
      <c r="G38" s="277" t="s">
        <v>3073</v>
      </c>
    </row>
    <row r="39" spans="2:7" ht="78.75" x14ac:dyDescent="0.25">
      <c r="B39" s="38" t="s">
        <v>1829</v>
      </c>
      <c r="C39" s="32" t="s">
        <v>3088</v>
      </c>
      <c r="D39" s="12" t="s">
        <v>1811</v>
      </c>
      <c r="E39" s="43">
        <v>32269</v>
      </c>
      <c r="F39" s="37">
        <f>(1-Содержание!$D$12/100)*E39</f>
        <v>32269</v>
      </c>
      <c r="G39" s="277" t="s">
        <v>3074</v>
      </c>
    </row>
    <row r="40" spans="2:7" ht="21" x14ac:dyDescent="0.25">
      <c r="B40" s="38"/>
      <c r="C40" s="281" t="s">
        <v>3094</v>
      </c>
      <c r="D40" s="12"/>
      <c r="E40" s="43"/>
      <c r="F40" s="37"/>
      <c r="G40" s="277"/>
    </row>
    <row r="41" spans="2:7" ht="141.75" customHeight="1" x14ac:dyDescent="0.25">
      <c r="B41" s="32" t="s">
        <v>2640</v>
      </c>
      <c r="C41" s="32" t="s">
        <v>3095</v>
      </c>
      <c r="D41" s="188" t="s">
        <v>2642</v>
      </c>
      <c r="E41" s="228">
        <v>25300</v>
      </c>
      <c r="F41" s="228">
        <f>(1-Содержание!$D$12/100)*E41</f>
        <v>25300</v>
      </c>
      <c r="G41" s="225" t="s">
        <v>2647</v>
      </c>
    </row>
    <row r="42" spans="2:7" ht="135.75" customHeight="1" x14ac:dyDescent="0.25">
      <c r="B42" s="32" t="s">
        <v>2643</v>
      </c>
      <c r="C42" s="32" t="s">
        <v>3096</v>
      </c>
      <c r="D42" s="188" t="s">
        <v>2645</v>
      </c>
      <c r="E42" s="228">
        <v>26390</v>
      </c>
      <c r="F42" s="228">
        <f>(1-Содержание!$D$12/100)*E42</f>
        <v>26390</v>
      </c>
      <c r="G42" s="210" t="s">
        <v>2648</v>
      </c>
    </row>
    <row r="43" spans="2:7" ht="94.5" x14ac:dyDescent="0.25">
      <c r="B43" s="38" t="s">
        <v>1830</v>
      </c>
      <c r="C43" s="32" t="s">
        <v>3104</v>
      </c>
      <c r="D43" s="12" t="s">
        <v>1831</v>
      </c>
      <c r="E43" s="43">
        <v>19642</v>
      </c>
      <c r="F43" s="37">
        <f>(1-Содержание!$D$12/100)*E43</f>
        <v>19642</v>
      </c>
      <c r="G43" s="277" t="s">
        <v>3075</v>
      </c>
    </row>
    <row r="44" spans="2:7" ht="94.5" x14ac:dyDescent="0.25">
      <c r="B44" s="38" t="s">
        <v>1832</v>
      </c>
      <c r="C44" s="32" t="s">
        <v>3105</v>
      </c>
      <c r="D44" s="12" t="s">
        <v>1833</v>
      </c>
      <c r="E44" s="43">
        <v>20785.75</v>
      </c>
      <c r="F44" s="37">
        <f>(1-Содержание!$D$12/100)*E44</f>
        <v>20785.75</v>
      </c>
      <c r="G44" s="277" t="s">
        <v>3076</v>
      </c>
    </row>
    <row r="45" spans="2:7" ht="94.5" x14ac:dyDescent="0.25">
      <c r="B45" s="38" t="s">
        <v>1834</v>
      </c>
      <c r="C45" s="32" t="s">
        <v>3106</v>
      </c>
      <c r="D45" s="12" t="s">
        <v>1835</v>
      </c>
      <c r="E45" s="43">
        <v>26132.399999999998</v>
      </c>
      <c r="F45" s="37">
        <f>(1-Содержание!$D$12/100)*E45</f>
        <v>26132.399999999998</v>
      </c>
      <c r="G45" s="277" t="s">
        <v>3077</v>
      </c>
    </row>
    <row r="46" spans="2:7" ht="94.5" x14ac:dyDescent="0.25">
      <c r="B46" s="38" t="s">
        <v>1836</v>
      </c>
      <c r="C46" s="32" t="s">
        <v>3107</v>
      </c>
      <c r="D46" s="12" t="s">
        <v>1837</v>
      </c>
      <c r="E46" s="43">
        <v>27189.224999999999</v>
      </c>
      <c r="F46" s="37">
        <f>(1-Содержание!$D$12/100)*E46</f>
        <v>27189.224999999999</v>
      </c>
      <c r="G46" s="277" t="s">
        <v>3078</v>
      </c>
    </row>
    <row r="47" spans="2:7" ht="94.5" x14ac:dyDescent="0.25">
      <c r="B47" s="38" t="s">
        <v>1838</v>
      </c>
      <c r="C47" s="32" t="s">
        <v>3108</v>
      </c>
      <c r="D47" s="12" t="s">
        <v>1835</v>
      </c>
      <c r="E47" s="43">
        <v>31126.266666666663</v>
      </c>
      <c r="F47" s="37">
        <f>(1-Содержание!$D$12/100)*E47</f>
        <v>31126.266666666663</v>
      </c>
      <c r="G47" s="277" t="s">
        <v>3079</v>
      </c>
    </row>
    <row r="48" spans="2:7" ht="21" x14ac:dyDescent="0.25">
      <c r="B48"/>
      <c r="C48" s="282" t="s">
        <v>3109</v>
      </c>
      <c r="D48" s="267"/>
      <c r="E48" s="267"/>
      <c r="F48" s="245"/>
      <c r="G48" s="41"/>
    </row>
    <row r="49" spans="2:7" ht="110.25" x14ac:dyDescent="0.25">
      <c r="B49" s="12" t="s">
        <v>2649</v>
      </c>
      <c r="C49" s="243" t="s">
        <v>2650</v>
      </c>
      <c r="D49" s="246" t="s">
        <v>2651</v>
      </c>
      <c r="E49" s="190">
        <v>50100</v>
      </c>
      <c r="F49" s="228">
        <f>(1-Содержание!$D$12/100)*E49</f>
        <v>50100</v>
      </c>
      <c r="G49" s="244" t="s">
        <v>2652</v>
      </c>
    </row>
    <row r="50" spans="2:7" ht="111" thickBot="1" x14ac:dyDescent="0.3">
      <c r="B50" s="12" t="s">
        <v>2653</v>
      </c>
      <c r="C50" s="243" t="s">
        <v>2654</v>
      </c>
      <c r="D50" s="246" t="s">
        <v>2655</v>
      </c>
      <c r="E50" s="190">
        <v>60800</v>
      </c>
      <c r="F50" s="228">
        <f>(1-Содержание!$D$12/100)*E50</f>
        <v>60800</v>
      </c>
      <c r="G50" s="244" t="s">
        <v>2656</v>
      </c>
    </row>
    <row r="51" spans="2:7" ht="112.5" customHeight="1" thickBot="1" x14ac:dyDescent="0.3">
      <c r="B51" s="4" t="s">
        <v>3043</v>
      </c>
      <c r="C51" s="288" t="s">
        <v>3090</v>
      </c>
      <c r="D51" s="289" t="s">
        <v>3044</v>
      </c>
      <c r="E51" s="38">
        <v>90000</v>
      </c>
      <c r="F51" s="37">
        <f>(1-Содержание!$D$12/100)*E51</f>
        <v>90000</v>
      </c>
      <c r="G51" s="286" t="s">
        <v>3111</v>
      </c>
    </row>
    <row r="52" spans="2:7" ht="105.75" thickBot="1" x14ac:dyDescent="0.3">
      <c r="B52" s="4" t="s">
        <v>3045</v>
      </c>
      <c r="C52" s="91" t="s">
        <v>3091</v>
      </c>
      <c r="D52" s="4" t="s">
        <v>3110</v>
      </c>
      <c r="E52" s="38">
        <v>95000</v>
      </c>
      <c r="F52" s="37">
        <f>(1-Содержание!$D$12/100)*E52</f>
        <v>95000</v>
      </c>
      <c r="G52" s="286" t="s">
        <v>3112</v>
      </c>
    </row>
    <row r="53" spans="2:7" ht="129" customHeight="1" x14ac:dyDescent="0.25">
      <c r="B53" s="12" t="s">
        <v>2658</v>
      </c>
      <c r="C53" s="243" t="s">
        <v>2660</v>
      </c>
      <c r="D53" s="287" t="s">
        <v>2651</v>
      </c>
      <c r="E53" s="190">
        <v>50100</v>
      </c>
      <c r="F53" s="228">
        <f>(1-Содержание!$D$12/100)*E53</f>
        <v>50100</v>
      </c>
      <c r="G53" s="244" t="s">
        <v>2662</v>
      </c>
    </row>
    <row r="54" spans="2:7" ht="126" x14ac:dyDescent="0.25">
      <c r="B54" s="12" t="s">
        <v>2659</v>
      </c>
      <c r="C54" s="243" t="s">
        <v>2661</v>
      </c>
      <c r="D54" s="246" t="s">
        <v>2655</v>
      </c>
      <c r="E54" s="190">
        <v>60800</v>
      </c>
      <c r="F54" s="228">
        <f>(1-Содержание!$D$12/100)*E54</f>
        <v>60800</v>
      </c>
      <c r="G54" s="244" t="s">
        <v>2663</v>
      </c>
    </row>
    <row r="55" spans="2:7" ht="18.75" customHeight="1" x14ac:dyDescent="0.25"/>
    <row r="56" spans="2:7" ht="21" x14ac:dyDescent="0.35">
      <c r="C56" s="278" t="s">
        <v>1839</v>
      </c>
    </row>
    <row r="58" spans="2:7" ht="18.75"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H26"/>
  <sheetViews>
    <sheetView zoomScale="70" zoomScaleNormal="70" workbookViewId="0">
      <selection activeCell="F14" sqref="F14"/>
    </sheetView>
  </sheetViews>
  <sheetFormatPr defaultColWidth="8.7109375" defaultRowHeight="15" x14ac:dyDescent="0.25"/>
  <cols>
    <col min="1" max="1" width="3.28515625" style="50" customWidth="1"/>
    <col min="2" max="2" width="28.5703125" style="50" customWidth="1"/>
    <col min="3" max="3" width="27.7109375" style="50" customWidth="1"/>
    <col min="4" max="4" width="70.5703125" style="50" customWidth="1"/>
    <col min="5" max="5" width="15.85546875" style="50" customWidth="1"/>
    <col min="6" max="6" width="12.7109375" style="8" customWidth="1"/>
    <col min="7" max="7" width="17.85546875" style="50" customWidth="1"/>
    <col min="8" max="8" width="92.85546875" style="50" customWidth="1"/>
    <col min="9" max="16384" width="8.7109375" style="50"/>
  </cols>
  <sheetData>
    <row r="9" spans="2:8" ht="21" x14ac:dyDescent="0.25">
      <c r="C9" s="297" t="s">
        <v>1365</v>
      </c>
      <c r="D9" s="297"/>
      <c r="E9" s="51"/>
      <c r="F9" s="44"/>
    </row>
    <row r="11" spans="2:8" x14ac:dyDescent="0.25">
      <c r="F11" s="47"/>
    </row>
    <row r="12" spans="2:8" ht="47.25" x14ac:dyDescent="0.25">
      <c r="B12" s="136" t="s">
        <v>1362</v>
      </c>
      <c r="C12" s="136" t="s">
        <v>4</v>
      </c>
      <c r="D12" s="136" t="s">
        <v>235</v>
      </c>
      <c r="E12" s="137" t="s">
        <v>358</v>
      </c>
      <c r="F12" s="76" t="s">
        <v>1851</v>
      </c>
      <c r="G12" s="138" t="str">
        <f>CONCATENATE("Цена с учетом скидки ",Содержание!D12,Содержание!E12)</f>
        <v>Цена с учетом скидки 0%</v>
      </c>
      <c r="H12" s="76" t="s">
        <v>675</v>
      </c>
    </row>
    <row r="13" spans="2:8" ht="18.75" x14ac:dyDescent="0.25">
      <c r="B13" s="151"/>
      <c r="C13" s="151"/>
      <c r="D13" s="155" t="s">
        <v>2222</v>
      </c>
      <c r="E13" s="151"/>
      <c r="F13" s="152"/>
      <c r="G13" s="153"/>
      <c r="H13" s="154"/>
    </row>
    <row r="14" spans="2:8" ht="60" x14ac:dyDescent="0.25">
      <c r="B14" s="4" t="s">
        <v>1364</v>
      </c>
      <c r="C14" s="193" t="s">
        <v>2245</v>
      </c>
      <c r="D14" s="10" t="s">
        <v>1350</v>
      </c>
      <c r="E14" s="48" t="s">
        <v>1356</v>
      </c>
      <c r="F14" s="26">
        <v>42950</v>
      </c>
      <c r="G14" s="49">
        <f>(1-Содержание!$D$12/100)*Таблица43[[#This Row],[RRP*, руб. с НДС 22%]]</f>
        <v>42950</v>
      </c>
      <c r="H14" s="52" t="s">
        <v>1518</v>
      </c>
    </row>
    <row r="15" spans="2:8" ht="60" x14ac:dyDescent="0.25">
      <c r="B15" s="4" t="s">
        <v>1364</v>
      </c>
      <c r="C15" s="4" t="s">
        <v>2246</v>
      </c>
      <c r="D15" s="10" t="s">
        <v>1351</v>
      </c>
      <c r="E15" s="48" t="s">
        <v>1357</v>
      </c>
      <c r="F15" s="26">
        <v>81420</v>
      </c>
      <c r="G15" s="49">
        <f>(1-Содержание!$D$12/100)*Таблица43[[#This Row],[RRP*, руб. с НДС 22%]]</f>
        <v>81420</v>
      </c>
      <c r="H15" s="52" t="s">
        <v>1519</v>
      </c>
    </row>
    <row r="16" spans="2:8" ht="60" x14ac:dyDescent="0.25">
      <c r="B16" s="4" t="s">
        <v>1364</v>
      </c>
      <c r="C16" s="4" t="s">
        <v>2247</v>
      </c>
      <c r="D16" s="10" t="s">
        <v>1352</v>
      </c>
      <c r="E16" s="48" t="s">
        <v>1358</v>
      </c>
      <c r="F16" s="26">
        <v>120740</v>
      </c>
      <c r="G16" s="49">
        <f>(1-Содержание!$D$12/100)*Таблица43[[#This Row],[RRP*, руб. с НДС 22%]]</f>
        <v>120740</v>
      </c>
      <c r="H16" s="52" t="s">
        <v>1520</v>
      </c>
    </row>
    <row r="17" spans="2:8" ht="60" x14ac:dyDescent="0.25">
      <c r="B17" s="4" t="s">
        <v>1363</v>
      </c>
      <c r="C17" s="193" t="s">
        <v>2248</v>
      </c>
      <c r="D17" s="10" t="s">
        <v>1353</v>
      </c>
      <c r="E17" s="48" t="s">
        <v>1359</v>
      </c>
      <c r="F17" s="26">
        <v>43810</v>
      </c>
      <c r="G17" s="49">
        <f>(1-Содержание!$D$12/100)*Таблица43[[#This Row],[RRP*, руб. с НДС 22%]]</f>
        <v>43810</v>
      </c>
      <c r="H17" s="52" t="s">
        <v>1521</v>
      </c>
    </row>
    <row r="18" spans="2:8" ht="60" x14ac:dyDescent="0.25">
      <c r="B18" s="4" t="s">
        <v>1363</v>
      </c>
      <c r="C18" s="4" t="s">
        <v>2249</v>
      </c>
      <c r="D18" s="10" t="s">
        <v>1354</v>
      </c>
      <c r="E18" s="48" t="s">
        <v>1360</v>
      </c>
      <c r="F18" s="26">
        <v>82170</v>
      </c>
      <c r="G18" s="49">
        <f>(1-Содержание!$D$12/100)*Таблица43[[#This Row],[RRP*, руб. с НДС 22%]]</f>
        <v>82170</v>
      </c>
      <c r="H18" s="52" t="s">
        <v>1522</v>
      </c>
    </row>
    <row r="19" spans="2:8" ht="60" x14ac:dyDescent="0.25">
      <c r="B19" s="4" t="s">
        <v>1363</v>
      </c>
      <c r="C19" s="4" t="s">
        <v>2250</v>
      </c>
      <c r="D19" s="10" t="s">
        <v>1355</v>
      </c>
      <c r="E19" s="48" t="s">
        <v>1361</v>
      </c>
      <c r="F19" s="26">
        <v>120250</v>
      </c>
      <c r="G19" s="49">
        <f>(1-Содержание!$D$12/100)*Таблица43[[#This Row],[RRP*, руб. с НДС 22%]]</f>
        <v>120250</v>
      </c>
      <c r="H19" s="52" t="s">
        <v>1523</v>
      </c>
    </row>
    <row r="20" spans="2:8" ht="18.75" x14ac:dyDescent="0.25">
      <c r="B20" s="151"/>
      <c r="C20" s="195"/>
      <c r="D20" s="155" t="s">
        <v>2263</v>
      </c>
      <c r="E20" s="151"/>
      <c r="F20" s="152"/>
      <c r="G20" s="153"/>
      <c r="H20" s="154"/>
    </row>
    <row r="21" spans="2:8" ht="60" x14ac:dyDescent="0.25">
      <c r="B21" s="4" t="s">
        <v>1364</v>
      </c>
      <c r="C21" s="4" t="s">
        <v>2257</v>
      </c>
      <c r="D21" s="10" t="s">
        <v>2223</v>
      </c>
      <c r="E21" s="48" t="s">
        <v>2224</v>
      </c>
      <c r="F21" s="26">
        <v>62840</v>
      </c>
      <c r="G21" s="49">
        <f>(1-Содержание!$D$12/100)*Таблица43[[#This Row],[RRP*, руб. с НДС 22%]]</f>
        <v>62840</v>
      </c>
      <c r="H21" s="52" t="s">
        <v>2264</v>
      </c>
    </row>
    <row r="22" spans="2:8" ht="60" x14ac:dyDescent="0.25">
      <c r="B22" s="4" t="s">
        <v>1364</v>
      </c>
      <c r="C22" s="4" t="s">
        <v>2258</v>
      </c>
      <c r="D22" s="10" t="s">
        <v>2225</v>
      </c>
      <c r="E22" s="48" t="s">
        <v>2226</v>
      </c>
      <c r="F22" s="26">
        <v>102470</v>
      </c>
      <c r="G22" s="49">
        <f>(1-Содержание!$D$12/100)*Таблица43[[#This Row],[RRP*, руб. с НДС 22%]]</f>
        <v>102470</v>
      </c>
      <c r="H22" s="52" t="s">
        <v>2227</v>
      </c>
    </row>
    <row r="23" spans="2:8" ht="60" x14ac:dyDescent="0.25">
      <c r="B23" s="4" t="s">
        <v>1364</v>
      </c>
      <c r="C23" s="4" t="s">
        <v>2259</v>
      </c>
      <c r="D23" s="10" t="s">
        <v>2228</v>
      </c>
      <c r="E23" s="48" t="s">
        <v>2229</v>
      </c>
      <c r="F23" s="26">
        <v>143990</v>
      </c>
      <c r="G23" s="49">
        <f>(1-Содержание!$D$12/100)*Таблица43[[#This Row],[RRP*, руб. с НДС 22%]]</f>
        <v>143990</v>
      </c>
      <c r="H23" s="52" t="s">
        <v>2230</v>
      </c>
    </row>
    <row r="24" spans="2:8" s="158" customFormat="1" ht="60" x14ac:dyDescent="0.25">
      <c r="B24" s="4" t="s">
        <v>1363</v>
      </c>
      <c r="C24" s="4" t="s">
        <v>2260</v>
      </c>
      <c r="D24" s="10" t="s">
        <v>2231</v>
      </c>
      <c r="E24" s="48" t="s">
        <v>2232</v>
      </c>
      <c r="F24" s="26">
        <v>65840</v>
      </c>
      <c r="G24" s="49">
        <f>(1-Содержание!$D$12/100)*Таблица43[[#This Row],[RRP*, руб. с НДС 22%]]</f>
        <v>65840</v>
      </c>
      <c r="H24" s="52" t="s">
        <v>2233</v>
      </c>
    </row>
    <row r="25" spans="2:8" ht="60" x14ac:dyDescent="0.25">
      <c r="B25" s="4" t="s">
        <v>1363</v>
      </c>
      <c r="C25" s="4" t="s">
        <v>2261</v>
      </c>
      <c r="D25" s="10" t="s">
        <v>2234</v>
      </c>
      <c r="E25" s="48" t="s">
        <v>2235</v>
      </c>
      <c r="F25" s="26">
        <v>105370</v>
      </c>
      <c r="G25" s="49">
        <f>(1-Содержание!$D$12/100)*Таблица43[[#This Row],[RRP*, руб. с НДС 22%]]</f>
        <v>105370</v>
      </c>
      <c r="H25" s="52" t="s">
        <v>2236</v>
      </c>
    </row>
    <row r="26" spans="2:8" ht="60" x14ac:dyDescent="0.25">
      <c r="B26" s="4" t="s">
        <v>1363</v>
      </c>
      <c r="C26" s="4" t="s">
        <v>2262</v>
      </c>
      <c r="D26" s="10" t="s">
        <v>2237</v>
      </c>
      <c r="E26" s="48" t="s">
        <v>2238</v>
      </c>
      <c r="F26" s="26">
        <v>145680</v>
      </c>
      <c r="G26" s="49">
        <f>(1-Содержание!$D$12/100)*Таблица43[[#This Row],[RRP*, руб. с НДС 22%]]</f>
        <v>145680</v>
      </c>
      <c r="H26" s="52" t="s">
        <v>2239</v>
      </c>
    </row>
  </sheetData>
  <autoFilter ref="G12:H19" xr:uid="{00000000-0009-0000-0000-000001000000}"/>
  <mergeCells count="1">
    <mergeCell ref="C9:D9"/>
  </mergeCells>
  <pageMargins left="0.7" right="0.7" top="0.75" bottom="0.75" header="0.3" footer="0.3"/>
  <pageSetup paperSize="9"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CAB8-98EA-42D2-B95D-FFF6F124C6E4}">
  <dimension ref="B12:AL45"/>
  <sheetViews>
    <sheetView topLeftCell="A26" zoomScale="70" zoomScaleNormal="70" workbookViewId="0">
      <selection activeCell="B29" sqref="B29:H37"/>
    </sheetView>
  </sheetViews>
  <sheetFormatPr defaultColWidth="8.7109375" defaultRowHeight="15.75" x14ac:dyDescent="0.25"/>
  <cols>
    <col min="1" max="1" width="2.5703125" customWidth="1"/>
    <col min="2" max="2" width="34.85546875" style="31" customWidth="1"/>
    <col min="3" max="3" width="16" customWidth="1"/>
    <col min="4" max="4" width="34.140625" style="8" customWidth="1"/>
    <col min="5" max="5" width="29" customWidth="1"/>
    <col min="6" max="6" width="21" style="31" customWidth="1"/>
    <col min="7" max="7" width="18.5703125" style="31" customWidth="1"/>
    <col min="8" max="8" width="83.140625" customWidth="1"/>
    <col min="9" max="9" width="19.28515625" customWidth="1"/>
    <col min="10" max="10" width="17.28515625" style="8" customWidth="1"/>
    <col min="11" max="11" width="17.28515625" style="36" customWidth="1"/>
    <col min="12" max="12" width="9.140625" customWidth="1"/>
  </cols>
  <sheetData>
    <row r="12" spans="2:9" ht="21" x14ac:dyDescent="0.35">
      <c r="C12" s="298" t="s">
        <v>2471</v>
      </c>
      <c r="D12" s="298"/>
      <c r="E12" s="298"/>
      <c r="F12" s="298"/>
      <c r="G12" s="298"/>
      <c r="H12" s="230"/>
      <c r="I12" s="230"/>
    </row>
    <row r="13" spans="2:9" ht="21" x14ac:dyDescent="0.35">
      <c r="D13" s="226"/>
      <c r="E13" s="226"/>
      <c r="F13" s="226"/>
      <c r="G13" s="226"/>
      <c r="H13" s="226"/>
      <c r="I13" s="226"/>
    </row>
    <row r="14" spans="2:9" ht="21" x14ac:dyDescent="0.35">
      <c r="D14" s="226"/>
      <c r="E14" s="226"/>
      <c r="F14" s="226"/>
      <c r="G14" s="226"/>
      <c r="H14" s="226"/>
      <c r="I14" s="226"/>
    </row>
    <row r="15" spans="2:9" ht="31.5" x14ac:dyDescent="0.25">
      <c r="B15" s="76" t="s">
        <v>1264</v>
      </c>
      <c r="C15" s="76" t="s">
        <v>4</v>
      </c>
      <c r="D15" s="76" t="s">
        <v>235</v>
      </c>
      <c r="E15" s="76" t="s">
        <v>358</v>
      </c>
      <c r="F15" s="176" t="s">
        <v>1798</v>
      </c>
      <c r="G15" s="177" t="s">
        <v>3008</v>
      </c>
      <c r="H15" s="79" t="s">
        <v>675</v>
      </c>
    </row>
    <row r="16" spans="2:9" ht="21.6" customHeight="1" x14ac:dyDescent="0.25">
      <c r="B16" s="183"/>
      <c r="C16" s="188"/>
      <c r="D16" s="309" t="s">
        <v>3092</v>
      </c>
      <c r="E16" s="310"/>
      <c r="F16" s="311"/>
      <c r="G16" s="185"/>
      <c r="H16" s="186"/>
    </row>
    <row r="17" spans="2:38" ht="126" x14ac:dyDescent="0.25">
      <c r="B17" s="171" t="s">
        <v>2495</v>
      </c>
      <c r="C17" s="32" t="s">
        <v>2472</v>
      </c>
      <c r="D17" s="32" t="s">
        <v>2473</v>
      </c>
      <c r="E17" s="188" t="s">
        <v>2474</v>
      </c>
      <c r="F17" s="227">
        <v>12000</v>
      </c>
      <c r="G17" s="228">
        <f>(1-Содержание!$D$12/100)*F17</f>
        <v>12000</v>
      </c>
      <c r="H17" s="53" t="s">
        <v>2496</v>
      </c>
      <c r="J17"/>
      <c r="K17"/>
    </row>
    <row r="18" spans="2:38" ht="126" x14ac:dyDescent="0.25">
      <c r="B18" s="171" t="s">
        <v>2495</v>
      </c>
      <c r="C18" s="32" t="s">
        <v>2475</v>
      </c>
      <c r="D18" s="32" t="s">
        <v>2476</v>
      </c>
      <c r="E18" s="188" t="s">
        <v>2477</v>
      </c>
      <c r="F18" s="227">
        <v>12610</v>
      </c>
      <c r="G18" s="228">
        <f>(1-Содержание!$D$12/100)*F18</f>
        <v>12610</v>
      </c>
      <c r="H18" s="53" t="s">
        <v>2497</v>
      </c>
      <c r="J18"/>
      <c r="K18"/>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row>
    <row r="19" spans="2:38" ht="126" x14ac:dyDescent="0.25">
      <c r="B19" s="171" t="s">
        <v>2495</v>
      </c>
      <c r="C19" s="32" t="s">
        <v>2478</v>
      </c>
      <c r="D19" s="32" t="s">
        <v>2479</v>
      </c>
      <c r="E19" s="188" t="s">
        <v>2480</v>
      </c>
      <c r="F19" s="227">
        <v>14800</v>
      </c>
      <c r="G19" s="228">
        <f>(1-Содержание!$D$12/100)*F19</f>
        <v>14800</v>
      </c>
      <c r="H19" s="53" t="s">
        <v>2498</v>
      </c>
      <c r="J19"/>
      <c r="K19"/>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row>
    <row r="20" spans="2:38" ht="18.95" customHeight="1" x14ac:dyDescent="0.25">
      <c r="B20" s="171"/>
      <c r="C20" s="229"/>
      <c r="D20" s="309" t="s">
        <v>3093</v>
      </c>
      <c r="E20" s="310"/>
      <c r="F20" s="311"/>
      <c r="G20" s="228"/>
      <c r="H20" s="53"/>
      <c r="J20"/>
      <c r="K20"/>
    </row>
    <row r="21" spans="2:38" ht="141.75" x14ac:dyDescent="0.25">
      <c r="B21" s="171" t="s">
        <v>2495</v>
      </c>
      <c r="C21" s="32" t="s">
        <v>2481</v>
      </c>
      <c r="D21" s="32" t="s">
        <v>2482</v>
      </c>
      <c r="E21" s="188" t="s">
        <v>2474</v>
      </c>
      <c r="F21" s="227">
        <v>15900</v>
      </c>
      <c r="G21" s="228">
        <f>(1-Содержание!$D$12/100)*F21</f>
        <v>15900</v>
      </c>
      <c r="H21" s="53" t="s">
        <v>2499</v>
      </c>
      <c r="J21"/>
      <c r="K21"/>
    </row>
    <row r="22" spans="2:38" ht="126" x14ac:dyDescent="0.25">
      <c r="B22" s="171" t="s">
        <v>2494</v>
      </c>
      <c r="C22" s="32" t="s">
        <v>2483</v>
      </c>
      <c r="D22" s="32" t="s">
        <v>2484</v>
      </c>
      <c r="E22" s="188" t="s">
        <v>2477</v>
      </c>
      <c r="F22" s="227">
        <v>16060</v>
      </c>
      <c r="G22" s="228">
        <f>(1-Содержание!$D$12/100)*F22</f>
        <v>16060</v>
      </c>
      <c r="H22" s="53" t="s">
        <v>2485</v>
      </c>
      <c r="J22"/>
      <c r="K22"/>
    </row>
    <row r="23" spans="2:38" ht="141.75" x14ac:dyDescent="0.25">
      <c r="B23" s="171" t="s">
        <v>2495</v>
      </c>
      <c r="C23" s="32" t="s">
        <v>2486</v>
      </c>
      <c r="D23" s="32" t="s">
        <v>2487</v>
      </c>
      <c r="E23" s="188" t="s">
        <v>2480</v>
      </c>
      <c r="F23" s="227">
        <v>17480</v>
      </c>
      <c r="G23" s="228">
        <f>(1-Содержание!$D$12/100)*F23</f>
        <v>17480</v>
      </c>
      <c r="H23" s="53" t="s">
        <v>2500</v>
      </c>
      <c r="J23"/>
      <c r="K23"/>
    </row>
    <row r="24" spans="2:38" ht="18.75" x14ac:dyDescent="0.25">
      <c r="B24" s="171"/>
      <c r="C24" s="32"/>
      <c r="D24" s="309" t="s">
        <v>2488</v>
      </c>
      <c r="E24" s="310"/>
      <c r="F24" s="311"/>
      <c r="G24" s="228"/>
      <c r="H24" s="53"/>
      <c r="J24"/>
      <c r="K24"/>
    </row>
    <row r="25" spans="2:38" ht="126" x14ac:dyDescent="0.25">
      <c r="B25" s="171" t="s">
        <v>1854</v>
      </c>
      <c r="C25" s="32" t="s">
        <v>2992</v>
      </c>
      <c r="D25" s="32" t="s">
        <v>2489</v>
      </c>
      <c r="E25" s="188" t="s">
        <v>2477</v>
      </c>
      <c r="F25" s="228">
        <v>23928</v>
      </c>
      <c r="G25" s="228">
        <f>(1-Содержание!$D$12/100)*F25</f>
        <v>23928</v>
      </c>
      <c r="H25" s="53" t="s">
        <v>2994</v>
      </c>
      <c r="J25"/>
      <c r="K25"/>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row>
    <row r="26" spans="2:38" ht="126" x14ac:dyDescent="0.25">
      <c r="B26" s="171" t="s">
        <v>1854</v>
      </c>
      <c r="C26" s="32" t="s">
        <v>2993</v>
      </c>
      <c r="D26" s="32" t="s">
        <v>2490</v>
      </c>
      <c r="E26" s="188" t="s">
        <v>2480</v>
      </c>
      <c r="F26" s="228">
        <v>24480</v>
      </c>
      <c r="G26" s="228">
        <f>(1-Содержание!$D$12/100)*F26</f>
        <v>24480</v>
      </c>
      <c r="H26" s="56" t="s">
        <v>2995</v>
      </c>
      <c r="J26"/>
      <c r="K26"/>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row>
    <row r="27" spans="2:38" ht="18.75" x14ac:dyDescent="0.25">
      <c r="B27" s="32"/>
      <c r="C27" s="32"/>
      <c r="D27" s="308" t="s">
        <v>2491</v>
      </c>
      <c r="E27" s="308"/>
      <c r="F27" s="308"/>
      <c r="G27" s="228"/>
      <c r="H27" s="225"/>
      <c r="J27"/>
      <c r="K27"/>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row>
    <row r="28" spans="2:38" ht="204.75" x14ac:dyDescent="0.25">
      <c r="B28" s="171" t="s">
        <v>1854</v>
      </c>
      <c r="C28" s="32" t="s">
        <v>2492</v>
      </c>
      <c r="D28" s="32" t="s">
        <v>2493</v>
      </c>
      <c r="E28" s="188" t="s">
        <v>2477</v>
      </c>
      <c r="F28" s="228">
        <v>31270</v>
      </c>
      <c r="G28" s="228">
        <f>(1-Содержание!$D$12/100)*F28</f>
        <v>31270</v>
      </c>
      <c r="H28" s="225" t="s">
        <v>2501</v>
      </c>
      <c r="J28"/>
      <c r="K28"/>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row>
    <row r="29" spans="2:38" ht="18.75" x14ac:dyDescent="0.25">
      <c r="B29" s="165"/>
      <c r="C29" s="36"/>
      <c r="D29" s="308" t="s">
        <v>2646</v>
      </c>
      <c r="E29" s="308"/>
      <c r="F29" s="308"/>
      <c r="G29" s="228"/>
      <c r="H29" s="225"/>
      <c r="J29"/>
      <c r="K29"/>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row>
    <row r="30" spans="2:38" ht="126" x14ac:dyDescent="0.25">
      <c r="B30" s="171" t="s">
        <v>2639</v>
      </c>
      <c r="C30" s="32" t="s">
        <v>2640</v>
      </c>
      <c r="D30" s="32" t="s">
        <v>2641</v>
      </c>
      <c r="E30" s="188" t="s">
        <v>2642</v>
      </c>
      <c r="F30" s="228">
        <v>25300</v>
      </c>
      <c r="G30" s="228">
        <f>(1-Содержание!$D$12/100)*F30</f>
        <v>25300</v>
      </c>
      <c r="H30" s="225" t="s">
        <v>2647</v>
      </c>
      <c r="J30"/>
      <c r="K30"/>
    </row>
    <row r="31" spans="2:38" ht="126" x14ac:dyDescent="0.25">
      <c r="B31" s="171" t="s">
        <v>2639</v>
      </c>
      <c r="C31" s="32" t="s">
        <v>2643</v>
      </c>
      <c r="D31" s="32" t="s">
        <v>2644</v>
      </c>
      <c r="E31" s="188" t="s">
        <v>2645</v>
      </c>
      <c r="F31" s="228">
        <v>26390</v>
      </c>
      <c r="G31" s="228">
        <f>(1-Содержание!$D$12/100)*F31</f>
        <v>26390</v>
      </c>
      <c r="H31" s="210" t="s">
        <v>2648</v>
      </c>
      <c r="J31"/>
      <c r="K31"/>
    </row>
    <row r="32" spans="2:38" ht="18.75" x14ac:dyDescent="0.25">
      <c r="B32"/>
      <c r="D32" s="307" t="s">
        <v>3047</v>
      </c>
      <c r="E32" s="307"/>
      <c r="F32" s="307"/>
      <c r="G32" s="245"/>
      <c r="H32" s="41"/>
      <c r="J32"/>
      <c r="K32"/>
    </row>
    <row r="33" spans="2:8" customFormat="1" ht="110.25" x14ac:dyDescent="0.25">
      <c r="B33" s="242" t="s">
        <v>2657</v>
      </c>
      <c r="C33" s="12" t="s">
        <v>2649</v>
      </c>
      <c r="D33" s="243" t="s">
        <v>2650</v>
      </c>
      <c r="E33" s="246" t="s">
        <v>2651</v>
      </c>
      <c r="F33" s="190">
        <v>50100</v>
      </c>
      <c r="G33" s="228">
        <f>(1-Содержание!$D$12/100)*F33</f>
        <v>50100</v>
      </c>
      <c r="H33" s="244" t="s">
        <v>2652</v>
      </c>
    </row>
    <row r="34" spans="2:8" customFormat="1" ht="110.25" x14ac:dyDescent="0.25">
      <c r="B34" s="242" t="s">
        <v>2657</v>
      </c>
      <c r="C34" s="12" t="s">
        <v>2653</v>
      </c>
      <c r="D34" s="243" t="s">
        <v>2654</v>
      </c>
      <c r="E34" s="246" t="s">
        <v>2655</v>
      </c>
      <c r="F34" s="190">
        <v>60800</v>
      </c>
      <c r="G34" s="228">
        <f>(1-Содержание!$D$12/100)*F34</f>
        <v>60800</v>
      </c>
      <c r="H34" s="244" t="s">
        <v>2656</v>
      </c>
    </row>
    <row r="35" spans="2:8" customFormat="1" ht="18.75" x14ac:dyDescent="0.25">
      <c r="D35" s="307" t="s">
        <v>3046</v>
      </c>
      <c r="E35" s="307"/>
      <c r="F35" s="307"/>
      <c r="G35" s="228"/>
    </row>
    <row r="36" spans="2:8" customFormat="1" ht="126" x14ac:dyDescent="0.25">
      <c r="B36" s="242" t="s">
        <v>2657</v>
      </c>
      <c r="C36" s="12" t="s">
        <v>2658</v>
      </c>
      <c r="D36" s="243" t="s">
        <v>2660</v>
      </c>
      <c r="E36" s="246" t="s">
        <v>2651</v>
      </c>
      <c r="F36" s="190">
        <v>50100</v>
      </c>
      <c r="G36" s="228">
        <f>(1-Содержание!$D$12/100)*F36</f>
        <v>50100</v>
      </c>
      <c r="H36" s="244" t="s">
        <v>2662</v>
      </c>
    </row>
    <row r="37" spans="2:8" customFormat="1" ht="126" x14ac:dyDescent="0.25">
      <c r="B37" s="242" t="s">
        <v>2657</v>
      </c>
      <c r="C37" s="12" t="s">
        <v>2659</v>
      </c>
      <c r="D37" s="243" t="s">
        <v>2661</v>
      </c>
      <c r="E37" s="246" t="s">
        <v>2655</v>
      </c>
      <c r="F37" s="190">
        <v>60800</v>
      </c>
      <c r="G37" s="228">
        <f>(1-Содержание!$D$12/100)*F37</f>
        <v>60800</v>
      </c>
      <c r="H37" s="244" t="s">
        <v>2663</v>
      </c>
    </row>
    <row r="38" spans="2:8" customFormat="1" ht="15" x14ac:dyDescent="0.25">
      <c r="D38" s="8"/>
    </row>
    <row r="39" spans="2:8" customFormat="1" ht="15" x14ac:dyDescent="0.25"/>
    <row r="40" spans="2:8" customFormat="1" ht="15" x14ac:dyDescent="0.25"/>
    <row r="41" spans="2:8" customFormat="1" ht="15" x14ac:dyDescent="0.25">
      <c r="D41" s="8"/>
    </row>
    <row r="42" spans="2:8" customFormat="1" ht="15" x14ac:dyDescent="0.25"/>
    <row r="43" spans="2:8" customFormat="1" ht="30" x14ac:dyDescent="0.25">
      <c r="D43" s="178" t="s">
        <v>236</v>
      </c>
    </row>
    <row r="44" spans="2:8" customFormat="1" ht="15" x14ac:dyDescent="0.25"/>
    <row r="45" spans="2:8" customFormat="1" ht="15" x14ac:dyDescent="0.25"/>
  </sheetData>
  <mergeCells count="8">
    <mergeCell ref="D35:F35"/>
    <mergeCell ref="C12:G12"/>
    <mergeCell ref="D32:F32"/>
    <mergeCell ref="D29:F29"/>
    <mergeCell ref="D16:F16"/>
    <mergeCell ref="D24:F24"/>
    <mergeCell ref="D20:F20"/>
    <mergeCell ref="D27:F2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F19C4-EE59-41A9-8A53-76EEF7FD71A7}">
  <dimension ref="B11:G15"/>
  <sheetViews>
    <sheetView zoomScale="70" zoomScaleNormal="70" workbookViewId="0">
      <selection activeCell="C11" sqref="C11:F11"/>
    </sheetView>
  </sheetViews>
  <sheetFormatPr defaultColWidth="8.7109375" defaultRowHeight="15.75" x14ac:dyDescent="0.25"/>
  <cols>
    <col min="1" max="1" width="6.28515625" customWidth="1"/>
    <col min="2" max="2" width="32.28515625" customWidth="1"/>
    <col min="3" max="3" width="57.28515625" customWidth="1"/>
    <col min="4" max="4" width="17.7109375" bestFit="1" customWidth="1"/>
    <col min="5" max="5" width="14.85546875" style="8" customWidth="1"/>
    <col min="6" max="6" width="16.140625" style="36" customWidth="1"/>
    <col min="7" max="7" width="99.85546875" customWidth="1"/>
  </cols>
  <sheetData>
    <row r="11" spans="2:7" ht="21" x14ac:dyDescent="0.35">
      <c r="C11" s="298" t="s">
        <v>2266</v>
      </c>
      <c r="D11" s="298"/>
      <c r="E11" s="298"/>
      <c r="F11" s="298"/>
    </row>
    <row r="13" spans="2:7" x14ac:dyDescent="0.25">
      <c r="E13" s="35"/>
    </row>
    <row r="14" spans="2:7" ht="54" customHeight="1" x14ac:dyDescent="0.25">
      <c r="B14" s="86" t="s">
        <v>4</v>
      </c>
      <c r="C14" s="86" t="s">
        <v>235</v>
      </c>
      <c r="D14" s="86" t="s">
        <v>358</v>
      </c>
      <c r="E14" s="86" t="s">
        <v>1798</v>
      </c>
      <c r="F14" s="69" t="str">
        <f>CONCATENATE("Цена с учетом скидки ",Содержание!$D$12,"%")</f>
        <v>Цена с учетом скидки 0%</v>
      </c>
      <c r="G14" s="76" t="s">
        <v>675</v>
      </c>
    </row>
    <row r="15" spans="2:7" ht="126" x14ac:dyDescent="0.25">
      <c r="B15" s="12" t="s">
        <v>2268</v>
      </c>
      <c r="C15" s="32" t="s">
        <v>2267</v>
      </c>
      <c r="D15" s="12" t="s">
        <v>2269</v>
      </c>
      <c r="E15" s="43">
        <v>35500</v>
      </c>
      <c r="F15" s="27">
        <f>(1-Содержание!$D$12/100)*Таблица41112[[#This Row],[RRP*, руб. с НДС]]</f>
        <v>35500</v>
      </c>
      <c r="G15" s="14" t="s">
        <v>2270</v>
      </c>
    </row>
  </sheetData>
  <autoFilter ref="F14:G15" xr:uid="{00000000-0009-0000-0000-00000A000000}"/>
  <mergeCells count="1">
    <mergeCell ref="C11:F11"/>
  </mergeCells>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69012-61AC-44AD-8DDA-45A5BB2A4BAE}">
  <dimension ref="B11:G18"/>
  <sheetViews>
    <sheetView zoomScale="70" zoomScaleNormal="70" workbookViewId="0">
      <selection activeCell="F16" sqref="F16"/>
    </sheetView>
  </sheetViews>
  <sheetFormatPr defaultColWidth="8.7109375" defaultRowHeight="15.75" x14ac:dyDescent="0.25"/>
  <cols>
    <col min="1" max="1" width="3" customWidth="1"/>
    <col min="2" max="2" width="34.140625" customWidth="1"/>
    <col min="3" max="3" width="57.28515625" customWidth="1"/>
    <col min="4" max="4" width="17.7109375" bestFit="1" customWidth="1"/>
    <col min="5" max="5" width="14.85546875" style="8" customWidth="1"/>
    <col min="6" max="6" width="16.140625" style="36" customWidth="1"/>
    <col min="7" max="7" width="99.85546875" customWidth="1"/>
  </cols>
  <sheetData>
    <row r="11" spans="2:7" ht="26.25" x14ac:dyDescent="0.4">
      <c r="C11" s="300" t="s">
        <v>2287</v>
      </c>
      <c r="D11" s="300"/>
      <c r="E11" s="300"/>
      <c r="F11" s="300"/>
    </row>
    <row r="12" spans="2:7" x14ac:dyDescent="0.25">
      <c r="E12" s="35"/>
    </row>
    <row r="13" spans="2:7" ht="54" customHeight="1" x14ac:dyDescent="0.25">
      <c r="B13" s="86" t="s">
        <v>4</v>
      </c>
      <c r="C13" s="86" t="s">
        <v>235</v>
      </c>
      <c r="D13" s="86" t="s">
        <v>358</v>
      </c>
      <c r="E13" s="86" t="s">
        <v>1798</v>
      </c>
      <c r="F13" s="69" t="str">
        <f>CONCATENATE("Цена с учетом скидки ",Содержание!$D$12,"%")</f>
        <v>Цена с учетом скидки 0%</v>
      </c>
      <c r="G13" s="76" t="s">
        <v>675</v>
      </c>
    </row>
    <row r="14" spans="2:7" ht="94.5" x14ac:dyDescent="0.25">
      <c r="B14" s="32" t="s">
        <v>2271</v>
      </c>
      <c r="C14" s="171" t="s">
        <v>2272</v>
      </c>
      <c r="D14" s="188" t="s">
        <v>2273</v>
      </c>
      <c r="E14" s="190">
        <v>70770</v>
      </c>
      <c r="F14" s="27">
        <f>(1-Содержание!$D$12/100)*Таблица4111213[[#This Row],[RRP*, руб. с НДС]]</f>
        <v>70770</v>
      </c>
      <c r="G14" s="53" t="s">
        <v>2286</v>
      </c>
    </row>
    <row r="15" spans="2:7" ht="94.5" x14ac:dyDescent="0.25">
      <c r="B15" s="32" t="s">
        <v>2274</v>
      </c>
      <c r="C15" s="171" t="s">
        <v>2275</v>
      </c>
      <c r="D15" s="188" t="s">
        <v>2276</v>
      </c>
      <c r="E15" s="190">
        <v>86850</v>
      </c>
      <c r="F15" s="27">
        <f>(1-Содержание!$D$12/100)*Таблица4111213[[#This Row],[RRP*, руб. с НДС]]</f>
        <v>86850</v>
      </c>
      <c r="G15" s="53" t="s">
        <v>2286</v>
      </c>
    </row>
    <row r="16" spans="2:7" ht="94.5" x14ac:dyDescent="0.25">
      <c r="B16" s="32" t="s">
        <v>2277</v>
      </c>
      <c r="C16" s="171" t="s">
        <v>2278</v>
      </c>
      <c r="D16" s="188" t="s">
        <v>2279</v>
      </c>
      <c r="E16" s="190">
        <v>110500</v>
      </c>
      <c r="F16" s="27">
        <f>(1-Содержание!$D$12/100)*Таблица4111213[[#This Row],[RRP*, руб. с НДС]]</f>
        <v>110500</v>
      </c>
      <c r="G16" s="53" t="s">
        <v>2286</v>
      </c>
    </row>
    <row r="17" spans="2:7" ht="94.5" x14ac:dyDescent="0.25">
      <c r="B17" s="32" t="s">
        <v>2280</v>
      </c>
      <c r="C17" s="171" t="s">
        <v>2281</v>
      </c>
      <c r="D17" s="188" t="s">
        <v>2282</v>
      </c>
      <c r="E17" s="190">
        <v>112200</v>
      </c>
      <c r="F17" s="27">
        <f>(1-Содержание!$D$12/100)*Таблица4111213[[#This Row],[RRP*, руб. с НДС]]</f>
        <v>112200</v>
      </c>
      <c r="G17" s="53" t="s">
        <v>2286</v>
      </c>
    </row>
    <row r="18" spans="2:7" ht="94.5" x14ac:dyDescent="0.25">
      <c r="B18" s="32" t="s">
        <v>2283</v>
      </c>
      <c r="C18" s="171" t="s">
        <v>2284</v>
      </c>
      <c r="D18" s="188" t="s">
        <v>2285</v>
      </c>
      <c r="E18" s="190">
        <v>119000</v>
      </c>
      <c r="F18" s="27">
        <f>(1-Содержание!$D$12/100)*Таблица4111213[[#This Row],[RRP*, руб. с НДС]]</f>
        <v>119000</v>
      </c>
      <c r="G18" s="56" t="s">
        <v>2286</v>
      </c>
    </row>
  </sheetData>
  <autoFilter ref="F13:G14"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B0EEC-C73F-42A4-B4F3-40AF8E1E601D}">
  <dimension ref="B11:G33"/>
  <sheetViews>
    <sheetView zoomScale="70" zoomScaleNormal="70" workbookViewId="0">
      <selection activeCell="D16" sqref="D16"/>
    </sheetView>
  </sheetViews>
  <sheetFormatPr defaultColWidth="8.7109375" defaultRowHeight="15.75" x14ac:dyDescent="0.25"/>
  <cols>
    <col min="1" max="1" width="3" customWidth="1"/>
    <col min="2" max="2" width="34.140625" customWidth="1"/>
    <col min="3" max="3" width="69.5703125" customWidth="1"/>
    <col min="4" max="4" width="17.7109375" bestFit="1" customWidth="1"/>
    <col min="5" max="5" width="14.85546875" style="8" customWidth="1"/>
    <col min="6" max="6" width="16.140625" style="36" customWidth="1"/>
    <col min="7" max="7" width="99.85546875" customWidth="1"/>
  </cols>
  <sheetData>
    <row r="11" spans="2:7" ht="26.25" x14ac:dyDescent="0.4">
      <c r="C11" s="300" t="s">
        <v>2547</v>
      </c>
      <c r="D11" s="300"/>
      <c r="E11" s="300"/>
      <c r="F11" s="300"/>
    </row>
    <row r="12" spans="2:7" x14ac:dyDescent="0.25">
      <c r="E12" s="35"/>
    </row>
    <row r="13" spans="2:7" ht="54" customHeight="1" x14ac:dyDescent="0.25">
      <c r="B13" s="120" t="s">
        <v>4</v>
      </c>
      <c r="C13" s="120" t="s">
        <v>235</v>
      </c>
      <c r="D13" s="120" t="s">
        <v>358</v>
      </c>
      <c r="E13" s="120" t="s">
        <v>1798</v>
      </c>
      <c r="F13" s="122" t="str">
        <f>CONCATENATE("Цена с учетом скидки ",Содержание!$D$12,"%")</f>
        <v>Цена с учетом скидки 0%</v>
      </c>
      <c r="G13" s="79" t="s">
        <v>675</v>
      </c>
    </row>
    <row r="14" spans="2:7" ht="23.45" customHeight="1" x14ac:dyDescent="0.25">
      <c r="B14" s="18"/>
      <c r="C14" s="98" t="s">
        <v>2600</v>
      </c>
      <c r="D14" s="9"/>
      <c r="E14" s="190"/>
      <c r="F14" s="235"/>
      <c r="G14" s="186"/>
    </row>
    <row r="15" spans="2:7" ht="60" x14ac:dyDescent="0.25">
      <c r="B15" s="4" t="s">
        <v>2548</v>
      </c>
      <c r="C15" s="91" t="s">
        <v>2549</v>
      </c>
      <c r="D15" s="109" t="s">
        <v>2550</v>
      </c>
      <c r="E15" s="38">
        <v>6510</v>
      </c>
      <c r="F15" s="27">
        <f>(1-Содержание!$D$12/100)*E15</f>
        <v>6510</v>
      </c>
      <c r="G15" s="107" t="s">
        <v>2583</v>
      </c>
    </row>
    <row r="16" spans="2:7" ht="60" x14ac:dyDescent="0.25">
      <c r="B16" s="4" t="s">
        <v>2551</v>
      </c>
      <c r="C16" s="91" t="s">
        <v>2549</v>
      </c>
      <c r="D16" s="109" t="s">
        <v>2552</v>
      </c>
      <c r="E16" s="38">
        <v>7300</v>
      </c>
      <c r="F16" s="27">
        <f>(1-Содержание!$D$12/100)*E16</f>
        <v>7300</v>
      </c>
      <c r="G16" s="107" t="s">
        <v>2584</v>
      </c>
    </row>
    <row r="17" spans="2:7" ht="60" x14ac:dyDescent="0.25">
      <c r="B17" s="4" t="s">
        <v>2553</v>
      </c>
      <c r="C17" s="91" t="s">
        <v>2549</v>
      </c>
      <c r="D17" s="109" t="s">
        <v>2554</v>
      </c>
      <c r="E17" s="38">
        <v>10350</v>
      </c>
      <c r="F17" s="27">
        <f>(1-Содержание!$D$12/100)*E17</f>
        <v>10350</v>
      </c>
      <c r="G17" s="107" t="s">
        <v>2585</v>
      </c>
    </row>
    <row r="18" spans="2:7" ht="60" x14ac:dyDescent="0.25">
      <c r="B18" s="4" t="s">
        <v>2555</v>
      </c>
      <c r="C18" s="91" t="s">
        <v>2549</v>
      </c>
      <c r="D18" s="109" t="s">
        <v>2556</v>
      </c>
      <c r="E18" s="38">
        <v>11800</v>
      </c>
      <c r="F18" s="27">
        <f>(1-Содержание!$D$12/100)*E18</f>
        <v>11800</v>
      </c>
      <c r="G18" s="107" t="s">
        <v>2586</v>
      </c>
    </row>
    <row r="19" spans="2:7" x14ac:dyDescent="0.25">
      <c r="B19" s="140"/>
      <c r="C19" s="98" t="s">
        <v>2599</v>
      </c>
      <c r="D19" s="109"/>
      <c r="E19" s="38"/>
      <c r="F19" s="27"/>
      <c r="G19" s="107"/>
    </row>
    <row r="20" spans="2:7" ht="60" x14ac:dyDescent="0.25">
      <c r="B20" s="4" t="s">
        <v>2557</v>
      </c>
      <c r="C20" s="91" t="s">
        <v>2549</v>
      </c>
      <c r="D20" s="109" t="s">
        <v>2558</v>
      </c>
      <c r="E20" s="38">
        <v>11010</v>
      </c>
      <c r="F20" s="27">
        <f>(1-Содержание!$D$12/100)*E20</f>
        <v>11010</v>
      </c>
      <c r="G20" s="107" t="s">
        <v>2587</v>
      </c>
    </row>
    <row r="21" spans="2:7" ht="60" x14ac:dyDescent="0.25">
      <c r="B21" s="4" t="s">
        <v>2559</v>
      </c>
      <c r="C21" s="91" t="s">
        <v>2549</v>
      </c>
      <c r="D21" s="109" t="s">
        <v>2560</v>
      </c>
      <c r="E21" s="38">
        <v>13810</v>
      </c>
      <c r="F21" s="27">
        <f>(1-Содержание!$D$12/100)*E21</f>
        <v>13810</v>
      </c>
      <c r="G21" s="107" t="s">
        <v>2588</v>
      </c>
    </row>
    <row r="22" spans="2:7" ht="60" x14ac:dyDescent="0.25">
      <c r="B22" s="4" t="s">
        <v>2561</v>
      </c>
      <c r="C22" s="91" t="s">
        <v>2549</v>
      </c>
      <c r="D22" s="109" t="s">
        <v>2562</v>
      </c>
      <c r="E22" s="38">
        <v>15430</v>
      </c>
      <c r="F22" s="27">
        <f>(1-Содержание!$D$12/100)*E22</f>
        <v>15430</v>
      </c>
      <c r="G22" s="107" t="s">
        <v>2589</v>
      </c>
    </row>
    <row r="23" spans="2:7" ht="60" x14ac:dyDescent="0.25">
      <c r="B23" s="4" t="s">
        <v>2563</v>
      </c>
      <c r="C23" s="91" t="s">
        <v>2549</v>
      </c>
      <c r="D23" s="109" t="s">
        <v>2564</v>
      </c>
      <c r="E23" s="38">
        <v>17710</v>
      </c>
      <c r="F23" s="27">
        <f>(1-Содержание!$D$12/100)*E23</f>
        <v>17710</v>
      </c>
      <c r="G23" s="107" t="s">
        <v>2590</v>
      </c>
    </row>
    <row r="24" spans="2:7" x14ac:dyDescent="0.25">
      <c r="B24" s="140"/>
      <c r="C24" s="98" t="s">
        <v>2601</v>
      </c>
      <c r="D24" s="109"/>
      <c r="E24" s="38"/>
      <c r="F24" s="27"/>
      <c r="G24" s="107"/>
    </row>
    <row r="25" spans="2:7" ht="60" x14ac:dyDescent="0.25">
      <c r="B25" s="4" t="s">
        <v>2565</v>
      </c>
      <c r="C25" s="91" t="s">
        <v>2549</v>
      </c>
      <c r="D25" s="109" t="s">
        <v>2566</v>
      </c>
      <c r="E25" s="26">
        <v>11840</v>
      </c>
      <c r="F25" s="27">
        <f>(1-Содержание!$D$12/100)*E25</f>
        <v>11840</v>
      </c>
      <c r="G25" s="107" t="s">
        <v>2591</v>
      </c>
    </row>
    <row r="26" spans="2:7" ht="60" x14ac:dyDescent="0.25">
      <c r="B26" s="4" t="s">
        <v>2567</v>
      </c>
      <c r="C26" s="91" t="s">
        <v>2549</v>
      </c>
      <c r="D26" s="109" t="s">
        <v>2568</v>
      </c>
      <c r="E26" s="38">
        <v>14020</v>
      </c>
      <c r="F26" s="27">
        <f>(1-Содержание!$D$12/100)*E26</f>
        <v>14020</v>
      </c>
      <c r="G26" s="107" t="s">
        <v>2592</v>
      </c>
    </row>
    <row r="27" spans="2:7" ht="60" x14ac:dyDescent="0.25">
      <c r="B27" s="4" t="s">
        <v>2569</v>
      </c>
      <c r="C27" s="91" t="s">
        <v>2549</v>
      </c>
      <c r="D27" s="109" t="s">
        <v>2570</v>
      </c>
      <c r="E27" s="38">
        <v>16850</v>
      </c>
      <c r="F27" s="27">
        <f>(1-Содержание!$D$12/100)*E27</f>
        <v>16850</v>
      </c>
      <c r="G27" s="107" t="s">
        <v>2593</v>
      </c>
    </row>
    <row r="28" spans="2:7" ht="60" x14ac:dyDescent="0.25">
      <c r="B28" s="4" t="s">
        <v>2571</v>
      </c>
      <c r="C28" s="91" t="s">
        <v>2549</v>
      </c>
      <c r="D28" s="109" t="s">
        <v>2572</v>
      </c>
      <c r="E28" s="38">
        <v>18880</v>
      </c>
      <c r="F28" s="27">
        <f>(1-Содержание!$D$12/100)*E28</f>
        <v>18880</v>
      </c>
      <c r="G28" s="107" t="s">
        <v>2594</v>
      </c>
    </row>
    <row r="29" spans="2:7" x14ac:dyDescent="0.25">
      <c r="B29" s="4"/>
      <c r="C29" s="98" t="s">
        <v>2573</v>
      </c>
      <c r="D29" s="4"/>
      <c r="E29" s="4"/>
      <c r="F29" s="27"/>
      <c r="G29" s="113"/>
    </row>
    <row r="30" spans="2:7" ht="60" x14ac:dyDescent="0.25">
      <c r="B30" s="4" t="s">
        <v>2574</v>
      </c>
      <c r="C30" s="4" t="s">
        <v>2575</v>
      </c>
      <c r="D30" s="4" t="s">
        <v>2576</v>
      </c>
      <c r="E30" s="38">
        <v>6890</v>
      </c>
      <c r="F30" s="27">
        <f>(1-Содержание!$D$12/100)*E30</f>
        <v>6890</v>
      </c>
      <c r="G30" s="141" t="s">
        <v>2595</v>
      </c>
    </row>
    <row r="31" spans="2:7" ht="60" x14ac:dyDescent="0.25">
      <c r="B31" s="4" t="s">
        <v>2577</v>
      </c>
      <c r="C31" s="4" t="s">
        <v>2575</v>
      </c>
      <c r="D31" s="4" t="s">
        <v>2578</v>
      </c>
      <c r="E31" s="38">
        <v>7800</v>
      </c>
      <c r="F31" s="27">
        <f>(1-Содержание!$D$12/100)*E31</f>
        <v>7800</v>
      </c>
      <c r="G31" s="141" t="s">
        <v>2596</v>
      </c>
    </row>
    <row r="32" spans="2:7" ht="60" x14ac:dyDescent="0.25">
      <c r="B32" s="4" t="s">
        <v>2579</v>
      </c>
      <c r="C32" s="4" t="s">
        <v>2575</v>
      </c>
      <c r="D32" s="4" t="s">
        <v>2580</v>
      </c>
      <c r="E32" s="38">
        <v>8600</v>
      </c>
      <c r="F32" s="27">
        <f>(1-Содержание!$D$12/100)*E32</f>
        <v>8600</v>
      </c>
      <c r="G32" s="141" t="s">
        <v>2597</v>
      </c>
    </row>
    <row r="33" spans="2:7" ht="60" x14ac:dyDescent="0.25">
      <c r="B33" s="4" t="s">
        <v>2581</v>
      </c>
      <c r="C33" s="4" t="s">
        <v>2575</v>
      </c>
      <c r="D33" s="4" t="s">
        <v>2582</v>
      </c>
      <c r="E33" s="38">
        <v>10400</v>
      </c>
      <c r="F33" s="27">
        <f>(1-Содержание!$D$12/100)*E33</f>
        <v>10400</v>
      </c>
      <c r="G33" s="141" t="s">
        <v>2598</v>
      </c>
    </row>
  </sheetData>
  <autoFilter ref="F13:G15"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4378A-2B5F-4F84-84BB-4B8058B56B31}">
  <dimension ref="B11:G17"/>
  <sheetViews>
    <sheetView zoomScale="70" zoomScaleNormal="70" workbookViewId="0">
      <selection activeCell="F14" sqref="F14"/>
    </sheetView>
  </sheetViews>
  <sheetFormatPr defaultColWidth="8.7109375" defaultRowHeight="15.75" x14ac:dyDescent="0.25"/>
  <cols>
    <col min="1" max="1" width="3" customWidth="1"/>
    <col min="2" max="2" width="34.140625" customWidth="1"/>
    <col min="3" max="3" width="57.28515625" customWidth="1"/>
    <col min="4" max="4" width="17.7109375" bestFit="1" customWidth="1"/>
    <col min="5" max="5" width="14.85546875" style="8" customWidth="1"/>
    <col min="6" max="6" width="16.140625" style="36" customWidth="1"/>
    <col min="7" max="7" width="99.85546875" customWidth="1"/>
  </cols>
  <sheetData>
    <row r="11" spans="2:7" ht="26.25" x14ac:dyDescent="0.4">
      <c r="C11" s="300" t="s">
        <v>2996</v>
      </c>
      <c r="D11" s="300"/>
      <c r="E11" s="300"/>
      <c r="F11" s="300"/>
    </row>
    <row r="12" spans="2:7" x14ac:dyDescent="0.25">
      <c r="E12" s="35"/>
    </row>
    <row r="13" spans="2:7" ht="54" customHeight="1" thickBot="1" x14ac:dyDescent="0.3">
      <c r="B13" s="86" t="s">
        <v>4</v>
      </c>
      <c r="C13" s="86" t="s">
        <v>235</v>
      </c>
      <c r="D13" s="86" t="s">
        <v>358</v>
      </c>
      <c r="E13" s="86" t="s">
        <v>1798</v>
      </c>
      <c r="F13" s="69" t="str">
        <f>CONCATENATE("Цена с учетом скидки ",Содержание!$D$12,"%")</f>
        <v>Цена с учетом скидки 0%</v>
      </c>
      <c r="G13" s="76" t="s">
        <v>675</v>
      </c>
    </row>
    <row r="14" spans="2:7" ht="75" x14ac:dyDescent="0.25">
      <c r="B14" s="265" t="s">
        <v>2997</v>
      </c>
      <c r="C14" s="91" t="s">
        <v>2998</v>
      </c>
      <c r="D14" s="265" t="s">
        <v>2999</v>
      </c>
      <c r="E14" s="58">
        <v>23000</v>
      </c>
      <c r="F14" s="58">
        <f>(1-Содержание!$D$12/100)*Таблица411121323[[#This Row],[RRP*, руб. с НДС]]</f>
        <v>23000</v>
      </c>
      <c r="G14" s="11" t="s">
        <v>3020</v>
      </c>
    </row>
    <row r="15" spans="2:7" ht="75" x14ac:dyDescent="0.25">
      <c r="B15" s="4" t="s">
        <v>3000</v>
      </c>
      <c r="C15" s="91" t="s">
        <v>3019</v>
      </c>
      <c r="D15" s="4" t="s">
        <v>3001</v>
      </c>
      <c r="E15" s="58">
        <v>22450</v>
      </c>
      <c r="F15" s="58">
        <f>(1-Содержание!$D$12/100)*Таблица411121323[[#This Row],[RRP*, руб. с НДС]]</f>
        <v>22450</v>
      </c>
      <c r="G15" s="11" t="s">
        <v>3021</v>
      </c>
    </row>
    <row r="16" spans="2:7" ht="75" x14ac:dyDescent="0.25">
      <c r="B16" s="4" t="s">
        <v>3002</v>
      </c>
      <c r="C16" s="91" t="s">
        <v>3003</v>
      </c>
      <c r="D16" s="4" t="s">
        <v>3004</v>
      </c>
      <c r="E16" s="58">
        <v>24900</v>
      </c>
      <c r="F16" s="58">
        <f>(1-Содержание!$D$12/100)*Таблица411121323[[#This Row],[RRP*, руб. с НДС]]</f>
        <v>24900</v>
      </c>
      <c r="G16" s="11" t="s">
        <v>3009</v>
      </c>
    </row>
    <row r="17" spans="2:7" ht="75" x14ac:dyDescent="0.25">
      <c r="B17" s="4" t="s">
        <v>3005</v>
      </c>
      <c r="C17" s="91" t="s">
        <v>3006</v>
      </c>
      <c r="D17" s="4" t="s">
        <v>3007</v>
      </c>
      <c r="E17" s="266">
        <v>25600</v>
      </c>
      <c r="F17" s="58">
        <f>(1-Содержание!$D$12/100)*Таблица411121323[[#This Row],[RRP*, руб. с НДС]]</f>
        <v>25600</v>
      </c>
      <c r="G17" s="11" t="s">
        <v>3010</v>
      </c>
    </row>
  </sheetData>
  <autoFilter ref="F13:G14"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AD9C-C769-490E-B19E-5C845EA52DC7}">
  <dimension ref="B11:G20"/>
  <sheetViews>
    <sheetView zoomScale="50" zoomScaleNormal="50" workbookViewId="0">
      <selection activeCell="F15" sqref="F15"/>
    </sheetView>
  </sheetViews>
  <sheetFormatPr defaultColWidth="8.7109375" defaultRowHeight="15.75" x14ac:dyDescent="0.25"/>
  <cols>
    <col min="1" max="1" width="3" customWidth="1"/>
    <col min="2" max="2" width="34.140625" customWidth="1"/>
    <col min="3" max="3" width="57.28515625" customWidth="1"/>
    <col min="4" max="4" width="17.7109375" bestFit="1" customWidth="1"/>
    <col min="5" max="5" width="14.85546875" style="8" customWidth="1"/>
    <col min="6" max="6" width="16.140625" style="36" customWidth="1"/>
    <col min="7" max="7" width="99.85546875" customWidth="1"/>
  </cols>
  <sheetData>
    <row r="11" spans="2:7" ht="26.25" x14ac:dyDescent="0.4">
      <c r="C11" s="300" t="s">
        <v>3022</v>
      </c>
      <c r="D11" s="300"/>
      <c r="E11" s="300"/>
      <c r="F11" s="300"/>
    </row>
    <row r="12" spans="2:7" x14ac:dyDescent="0.25">
      <c r="E12" s="35"/>
    </row>
    <row r="13" spans="2:7" ht="54" customHeight="1" x14ac:dyDescent="0.25">
      <c r="B13" s="86" t="s">
        <v>4</v>
      </c>
      <c r="C13" s="86" t="s">
        <v>235</v>
      </c>
      <c r="D13" s="86" t="s">
        <v>358</v>
      </c>
      <c r="E13" s="86" t="s">
        <v>1798</v>
      </c>
      <c r="F13" s="69" t="str">
        <f>CONCATENATE("Цена с учетом скидки ",Содержание!$D$12,"%")</f>
        <v>Цена с учетом скидки 0%</v>
      </c>
      <c r="G13" s="76" t="s">
        <v>675</v>
      </c>
    </row>
    <row r="14" spans="2:7" ht="21.95" customHeight="1" x14ac:dyDescent="0.25">
      <c r="B14" s="171"/>
      <c r="C14" s="161" t="s">
        <v>3035</v>
      </c>
      <c r="D14" s="9"/>
      <c r="E14" s="190"/>
      <c r="F14" s="248"/>
      <c r="G14" s="183"/>
    </row>
    <row r="15" spans="2:7" ht="75" x14ac:dyDescent="0.25">
      <c r="B15" s="268" t="s">
        <v>3023</v>
      </c>
      <c r="C15" s="91" t="s">
        <v>3024</v>
      </c>
      <c r="D15" s="114" t="s">
        <v>3025</v>
      </c>
      <c r="E15" s="81">
        <v>6500</v>
      </c>
      <c r="F15" s="58">
        <f>(1-Содержание!$D$12/100)*Таблица41112132324[[#This Row],[RRP*, руб. с НДС]]</f>
        <v>6500</v>
      </c>
      <c r="G15" s="11" t="s">
        <v>3026</v>
      </c>
    </row>
    <row r="16" spans="2:7" ht="75" x14ac:dyDescent="0.25">
      <c r="B16" s="268" t="s">
        <v>3027</v>
      </c>
      <c r="C16" s="91" t="s">
        <v>3028</v>
      </c>
      <c r="D16" s="114" t="s">
        <v>3029</v>
      </c>
      <c r="E16" s="81">
        <v>7500</v>
      </c>
      <c r="F16" s="58">
        <f>(1-Содержание!$D$12/100)*Таблица41112132324[[#This Row],[RRP*, руб. с НДС]]</f>
        <v>7500</v>
      </c>
      <c r="G16" s="11" t="s">
        <v>3030</v>
      </c>
    </row>
    <row r="17" spans="2:7" ht="75" x14ac:dyDescent="0.25">
      <c r="B17" s="268" t="s">
        <v>3031</v>
      </c>
      <c r="C17" s="91" t="s">
        <v>3032</v>
      </c>
      <c r="D17" s="114" t="s">
        <v>3033</v>
      </c>
      <c r="E17" s="81">
        <v>10350</v>
      </c>
      <c r="F17" s="58">
        <f>(1-Содержание!$D$12/100)*Таблица41112132324[[#This Row],[RRP*, руб. с НДС]]</f>
        <v>10350</v>
      </c>
      <c r="G17" s="11" t="s">
        <v>3034</v>
      </c>
    </row>
    <row r="18" spans="2:7" ht="18.75" x14ac:dyDescent="0.25">
      <c r="B18" s="193"/>
      <c r="C18" s="271" t="s">
        <v>3036</v>
      </c>
      <c r="D18" s="193"/>
      <c r="E18" s="272"/>
      <c r="F18" s="58"/>
      <c r="G18" s="273"/>
    </row>
    <row r="19" spans="2:7" ht="120" x14ac:dyDescent="0.25">
      <c r="B19" s="269" t="s">
        <v>3037</v>
      </c>
      <c r="C19" s="91" t="s">
        <v>3038</v>
      </c>
      <c r="D19" s="268" t="s">
        <v>583</v>
      </c>
      <c r="E19" s="270">
        <v>28500</v>
      </c>
      <c r="F19" s="58">
        <f>(1-Содержание!$D$12/100)*Таблица41112132324[[#This Row],[RRP*, руб. с НДС]]</f>
        <v>28500</v>
      </c>
      <c r="G19" s="11" t="s">
        <v>3041</v>
      </c>
    </row>
    <row r="20" spans="2:7" ht="135" x14ac:dyDescent="0.25">
      <c r="B20" s="269" t="s">
        <v>3039</v>
      </c>
      <c r="C20" s="91" t="s">
        <v>3040</v>
      </c>
      <c r="D20" s="268" t="s">
        <v>583</v>
      </c>
      <c r="E20" s="270">
        <v>38800</v>
      </c>
      <c r="F20" s="58">
        <f>(1-Содержание!$D$12/100)*Таблица41112132324[[#This Row],[RRP*, руб. с НДС]]</f>
        <v>38800</v>
      </c>
      <c r="G20" s="11" t="s">
        <v>3042</v>
      </c>
    </row>
  </sheetData>
  <autoFilter ref="F13:G15"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EBC9-1A95-440C-85A2-B1A7C9CB9010}">
  <dimension ref="B11:H36"/>
  <sheetViews>
    <sheetView zoomScale="80" zoomScaleNormal="80" workbookViewId="0">
      <selection activeCell="D21" sqref="D21"/>
    </sheetView>
  </sheetViews>
  <sheetFormatPr defaultColWidth="8.7109375" defaultRowHeight="15.75" x14ac:dyDescent="0.25"/>
  <cols>
    <col min="1" max="1" width="3" customWidth="1"/>
    <col min="2" max="2" width="34.140625" customWidth="1"/>
    <col min="3" max="3" width="69.5703125" customWidth="1"/>
    <col min="4" max="4" width="17.7109375" bestFit="1" customWidth="1"/>
    <col min="5" max="6" width="14.85546875" style="8" customWidth="1"/>
    <col min="7" max="7" width="16.140625" style="36" customWidth="1"/>
    <col min="8" max="8" width="99.85546875" customWidth="1"/>
  </cols>
  <sheetData>
    <row r="11" spans="2:8" ht="26.25" x14ac:dyDescent="0.4">
      <c r="C11" s="300" t="s">
        <v>2664</v>
      </c>
      <c r="D11" s="300"/>
      <c r="E11" s="300"/>
      <c r="F11" s="300"/>
      <c r="G11" s="300"/>
    </row>
    <row r="12" spans="2:8" x14ac:dyDescent="0.25">
      <c r="E12" s="35"/>
      <c r="F12" s="35"/>
    </row>
    <row r="13" spans="2:8" ht="54" customHeight="1" x14ac:dyDescent="0.25">
      <c r="B13" s="76" t="s">
        <v>1264</v>
      </c>
      <c r="C13" s="76" t="s">
        <v>235</v>
      </c>
      <c r="D13" s="76" t="s">
        <v>4</v>
      </c>
      <c r="E13" s="76" t="s">
        <v>358</v>
      </c>
      <c r="F13" s="76" t="s">
        <v>1798</v>
      </c>
      <c r="G13" s="69" t="str">
        <f>CONCATENATE("Цена с учетом скидки ",Содержание!$D$12,"%")</f>
        <v>Цена с учетом скидки 0%</v>
      </c>
      <c r="H13" s="79" t="s">
        <v>675</v>
      </c>
    </row>
    <row r="14" spans="2:8" ht="23.45" customHeight="1" x14ac:dyDescent="0.25">
      <c r="B14" s="18"/>
      <c r="C14" s="98" t="s">
        <v>2665</v>
      </c>
      <c r="D14" s="9"/>
      <c r="E14" s="190"/>
      <c r="F14" s="247"/>
      <c r="G14" s="248"/>
      <c r="H14" s="186"/>
    </row>
    <row r="15" spans="2:8" ht="60" x14ac:dyDescent="0.25">
      <c r="B15" s="20" t="s">
        <v>2666</v>
      </c>
      <c r="C15" s="20" t="s">
        <v>2667</v>
      </c>
      <c r="D15" s="9" t="s">
        <v>2668</v>
      </c>
      <c r="E15" s="4" t="s">
        <v>886</v>
      </c>
      <c r="F15" s="55">
        <v>36500</v>
      </c>
      <c r="G15" s="27">
        <f>(1-Содержание!$D$12/100)*Таблица41112131921[[#This Row],[RRP*, руб. с НДС]]</f>
        <v>36500</v>
      </c>
      <c r="H15" s="62" t="s">
        <v>2695</v>
      </c>
    </row>
    <row r="16" spans="2:8" ht="60" x14ac:dyDescent="0.25">
      <c r="B16" s="20" t="s">
        <v>2666</v>
      </c>
      <c r="C16" s="20" t="s">
        <v>2667</v>
      </c>
      <c r="D16" s="9" t="s">
        <v>2669</v>
      </c>
      <c r="E16" s="4" t="s">
        <v>484</v>
      </c>
      <c r="F16" s="55">
        <v>40100</v>
      </c>
      <c r="G16" s="27">
        <f>(1-Содержание!$D$12/100)*Таблица41112131921[[#This Row],[RRP*, руб. с НДС]]</f>
        <v>40100</v>
      </c>
      <c r="H16" s="62" t="s">
        <v>2696</v>
      </c>
    </row>
    <row r="17" spans="2:8" ht="60" x14ac:dyDescent="0.25">
      <c r="B17" s="20" t="s">
        <v>2666</v>
      </c>
      <c r="C17" s="20" t="s">
        <v>2667</v>
      </c>
      <c r="D17" s="9" t="s">
        <v>2670</v>
      </c>
      <c r="E17" s="4" t="s">
        <v>496</v>
      </c>
      <c r="F17" s="55">
        <v>50200</v>
      </c>
      <c r="G17" s="27">
        <f>(1-Содержание!$D$12/100)*Таблица41112131921[[#This Row],[RRP*, руб. с НДС]]</f>
        <v>50200</v>
      </c>
      <c r="H17" s="62" t="s">
        <v>2697</v>
      </c>
    </row>
    <row r="18" spans="2:8" ht="60" x14ac:dyDescent="0.25">
      <c r="B18" s="20" t="s">
        <v>2666</v>
      </c>
      <c r="C18" s="20" t="s">
        <v>2667</v>
      </c>
      <c r="D18" s="9" t="s">
        <v>2671</v>
      </c>
      <c r="E18" s="4" t="s">
        <v>440</v>
      </c>
      <c r="F18" s="55">
        <v>57000</v>
      </c>
      <c r="G18" s="27">
        <f>(1-Содержание!$D$12/100)*Таблица41112131921[[#This Row],[RRP*, руб. с НДС]]</f>
        <v>57000</v>
      </c>
      <c r="H18" s="62" t="s">
        <v>2698</v>
      </c>
    </row>
    <row r="19" spans="2:8" ht="60" x14ac:dyDescent="0.25">
      <c r="B19" s="20" t="s">
        <v>2666</v>
      </c>
      <c r="C19" s="20" t="s">
        <v>2667</v>
      </c>
      <c r="D19" s="9" t="s">
        <v>2672</v>
      </c>
      <c r="E19" s="4" t="s">
        <v>448</v>
      </c>
      <c r="F19" s="55">
        <v>61200</v>
      </c>
      <c r="G19" s="27">
        <f>(1-Содержание!$D$12/100)*Таблица41112131921[[#This Row],[RRP*, руб. с НДС]]</f>
        <v>61200</v>
      </c>
      <c r="H19" s="62" t="s">
        <v>2699</v>
      </c>
    </row>
    <row r="20" spans="2:8" ht="60" x14ac:dyDescent="0.25">
      <c r="B20" s="20" t="s">
        <v>2666</v>
      </c>
      <c r="C20" s="20" t="s">
        <v>2667</v>
      </c>
      <c r="D20" s="9" t="s">
        <v>2673</v>
      </c>
      <c r="E20" s="4" t="s">
        <v>460</v>
      </c>
      <c r="F20" s="55">
        <v>70800</v>
      </c>
      <c r="G20" s="27">
        <f>(1-Содержание!$D$12/100)*Таблица41112131921[[#This Row],[RRP*, руб. с НДС]]</f>
        <v>70800</v>
      </c>
      <c r="H20" s="62" t="s">
        <v>2700</v>
      </c>
    </row>
    <row r="21" spans="2:8" x14ac:dyDescent="0.25">
      <c r="B21" s="4"/>
      <c r="C21" s="183" t="s">
        <v>2674</v>
      </c>
      <c r="D21" s="183"/>
      <c r="E21" s="183"/>
      <c r="F21" s="183"/>
      <c r="G21" s="27"/>
      <c r="H21" s="64"/>
    </row>
    <row r="22" spans="2:8" ht="60" x14ac:dyDescent="0.25">
      <c r="B22" s="20" t="s">
        <v>2666</v>
      </c>
      <c r="C22" s="20" t="s">
        <v>2667</v>
      </c>
      <c r="D22" s="9" t="s">
        <v>2675</v>
      </c>
      <c r="E22" s="4" t="s">
        <v>485</v>
      </c>
      <c r="F22" s="55">
        <v>44400</v>
      </c>
      <c r="G22" s="27">
        <f>(1-Содержание!$D$12/100)*Таблица41112131921[[#This Row],[RRP*, руб. с НДС]]</f>
        <v>44400</v>
      </c>
      <c r="H22" s="62" t="s">
        <v>2696</v>
      </c>
    </row>
    <row r="23" spans="2:8" ht="60" x14ac:dyDescent="0.25">
      <c r="B23" s="20" t="s">
        <v>2666</v>
      </c>
      <c r="C23" s="20" t="s">
        <v>2667</v>
      </c>
      <c r="D23" s="9" t="s">
        <v>2676</v>
      </c>
      <c r="E23" s="4" t="s">
        <v>497</v>
      </c>
      <c r="F23" s="55">
        <v>53800</v>
      </c>
      <c r="G23" s="27">
        <f>(1-Содержание!$D$12/100)*Таблица41112131921[[#This Row],[RRP*, руб. с НДС]]</f>
        <v>53800</v>
      </c>
      <c r="H23" s="62" t="s">
        <v>2697</v>
      </c>
    </row>
    <row r="24" spans="2:8" ht="60" x14ac:dyDescent="0.25">
      <c r="B24" s="20" t="s">
        <v>2666</v>
      </c>
      <c r="C24" s="20" t="s">
        <v>2667</v>
      </c>
      <c r="D24" s="9" t="s">
        <v>2677</v>
      </c>
      <c r="E24" s="4" t="s">
        <v>441</v>
      </c>
      <c r="F24" s="55">
        <v>61400</v>
      </c>
      <c r="G24" s="27">
        <f>(1-Содержание!$D$12/100)*Таблица41112131921[[#This Row],[RRP*, руб. с НДС]]</f>
        <v>61400</v>
      </c>
      <c r="H24" s="62" t="s">
        <v>2698</v>
      </c>
    </row>
    <row r="25" spans="2:8" ht="60" x14ac:dyDescent="0.25">
      <c r="B25" s="20" t="s">
        <v>2666</v>
      </c>
      <c r="C25" s="20" t="s">
        <v>2667</v>
      </c>
      <c r="D25" s="9" t="s">
        <v>2678</v>
      </c>
      <c r="E25" s="4" t="s">
        <v>449</v>
      </c>
      <c r="F25" s="55">
        <v>64950</v>
      </c>
      <c r="G25" s="27">
        <f>(1-Содержание!$D$12/100)*Таблица41112131921[[#This Row],[RRP*, руб. с НДС]]</f>
        <v>64950</v>
      </c>
      <c r="H25" s="62" t="s">
        <v>2699</v>
      </c>
    </row>
    <row r="26" spans="2:8" ht="60" x14ac:dyDescent="0.25">
      <c r="B26" s="20" t="s">
        <v>2666</v>
      </c>
      <c r="C26" s="20" t="s">
        <v>2667</v>
      </c>
      <c r="D26" s="9" t="s">
        <v>2679</v>
      </c>
      <c r="E26" s="4" t="s">
        <v>461</v>
      </c>
      <c r="F26" s="55">
        <v>74750</v>
      </c>
      <c r="G26" s="27">
        <f>(1-Содержание!$D$12/100)*Таблица41112131921[[#This Row],[RRP*, руб. с НДС]]</f>
        <v>74750</v>
      </c>
      <c r="H26" s="62" t="s">
        <v>2700</v>
      </c>
    </row>
    <row r="27" spans="2:8" x14ac:dyDescent="0.25">
      <c r="B27" s="4"/>
      <c r="C27" s="249" t="s">
        <v>2680</v>
      </c>
      <c r="D27" s="109"/>
      <c r="E27" s="38"/>
      <c r="F27" s="38"/>
      <c r="G27" s="27"/>
      <c r="H27" s="64"/>
    </row>
    <row r="28" spans="2:8" ht="60" x14ac:dyDescent="0.25">
      <c r="B28" s="20" t="s">
        <v>1857</v>
      </c>
      <c r="C28" s="4" t="s">
        <v>2681</v>
      </c>
      <c r="D28" s="9" t="s">
        <v>2682</v>
      </c>
      <c r="E28" s="250" t="s">
        <v>496</v>
      </c>
      <c r="F28" s="55">
        <v>50700</v>
      </c>
      <c r="G28" s="27">
        <f>(1-Содержание!$D$12/100)*Таблица41112131921[[#This Row],[RRP*, руб. с НДС]]</f>
        <v>50700</v>
      </c>
      <c r="H28" s="62" t="s">
        <v>2701</v>
      </c>
    </row>
    <row r="29" spans="2:8" ht="60" x14ac:dyDescent="0.25">
      <c r="B29" s="20" t="s">
        <v>1857</v>
      </c>
      <c r="C29" s="4" t="s">
        <v>2681</v>
      </c>
      <c r="D29" s="9" t="s">
        <v>2683</v>
      </c>
      <c r="E29" s="250" t="s">
        <v>440</v>
      </c>
      <c r="F29" s="55">
        <v>57200</v>
      </c>
      <c r="G29" s="27">
        <f>(1-Содержание!$D$12/100)*Таблица41112131921[[#This Row],[RRP*, руб. с НДС]]</f>
        <v>57200</v>
      </c>
      <c r="H29" s="64" t="s">
        <v>2684</v>
      </c>
    </row>
    <row r="30" spans="2:8" ht="60" x14ac:dyDescent="0.25">
      <c r="B30" s="20" t="s">
        <v>1857</v>
      </c>
      <c r="C30" s="4" t="s">
        <v>2681</v>
      </c>
      <c r="D30" s="9" t="s">
        <v>2685</v>
      </c>
      <c r="E30" s="250" t="s">
        <v>448</v>
      </c>
      <c r="F30" s="55">
        <v>62000</v>
      </c>
      <c r="G30" s="27">
        <f>(1-Содержание!$D$12/100)*Таблица41112131921[[#This Row],[RRP*, руб. с НДС]]</f>
        <v>62000</v>
      </c>
      <c r="H30" s="64" t="s">
        <v>2686</v>
      </c>
    </row>
    <row r="31" spans="2:8" ht="60" x14ac:dyDescent="0.25">
      <c r="B31" s="20" t="s">
        <v>1857</v>
      </c>
      <c r="C31" s="4" t="s">
        <v>2681</v>
      </c>
      <c r="D31" s="9" t="s">
        <v>2687</v>
      </c>
      <c r="E31" s="250" t="s">
        <v>460</v>
      </c>
      <c r="F31" s="55">
        <v>72850</v>
      </c>
      <c r="G31" s="27">
        <f>(1-Содержание!$D$12/100)*Таблица41112131921[[#This Row],[RRP*, руб. с НДС]]</f>
        <v>72850</v>
      </c>
      <c r="H31" s="64" t="s">
        <v>2688</v>
      </c>
    </row>
    <row r="32" spans="2:8" x14ac:dyDescent="0.25">
      <c r="B32" s="4"/>
      <c r="C32" s="98" t="s">
        <v>2689</v>
      </c>
      <c r="D32" s="4"/>
      <c r="E32" s="38"/>
      <c r="F32" s="38"/>
      <c r="G32" s="27"/>
      <c r="H32" s="64"/>
    </row>
    <row r="33" spans="2:8" ht="60" x14ac:dyDescent="0.25">
      <c r="B33" s="20" t="s">
        <v>1857</v>
      </c>
      <c r="C33" s="4" t="s">
        <v>2681</v>
      </c>
      <c r="D33" s="9" t="s">
        <v>2690</v>
      </c>
      <c r="E33" s="250" t="s">
        <v>497</v>
      </c>
      <c r="F33" s="55">
        <v>55100</v>
      </c>
      <c r="G33" s="27">
        <f>(1-Содержание!$D$12/100)*Таблица41112131921[[#This Row],[RRP*, руб. с НДС]]</f>
        <v>55100</v>
      </c>
      <c r="H33" s="62" t="s">
        <v>2702</v>
      </c>
    </row>
    <row r="34" spans="2:8" ht="60" x14ac:dyDescent="0.25">
      <c r="B34" s="20" t="s">
        <v>1857</v>
      </c>
      <c r="C34" s="4" t="s">
        <v>2681</v>
      </c>
      <c r="D34" s="9" t="s">
        <v>2691</v>
      </c>
      <c r="E34" s="250" t="s">
        <v>441</v>
      </c>
      <c r="F34" s="55">
        <v>62200</v>
      </c>
      <c r="G34" s="27">
        <f>(1-Содержание!$D$12/100)*Таблица41112131921[[#This Row],[RRP*, руб. с НДС]]</f>
        <v>62200</v>
      </c>
      <c r="H34" s="64" t="s">
        <v>2686</v>
      </c>
    </row>
    <row r="35" spans="2:8" ht="60" x14ac:dyDescent="0.25">
      <c r="B35" s="20" t="s">
        <v>1857</v>
      </c>
      <c r="C35" s="4" t="s">
        <v>2681</v>
      </c>
      <c r="D35" s="9" t="s">
        <v>2692</v>
      </c>
      <c r="E35" s="250" t="s">
        <v>449</v>
      </c>
      <c r="F35" s="55">
        <v>68900</v>
      </c>
      <c r="G35" s="27">
        <f>(1-Содержание!$D$12/100)*Таблица41112131921[[#This Row],[RRP*, руб. с НДС]]</f>
        <v>68900</v>
      </c>
      <c r="H35" s="64" t="s">
        <v>2688</v>
      </c>
    </row>
    <row r="36" spans="2:8" ht="60" x14ac:dyDescent="0.25">
      <c r="B36" s="20" t="s">
        <v>1857</v>
      </c>
      <c r="C36" s="4" t="s">
        <v>2681</v>
      </c>
      <c r="D36" s="9" t="s">
        <v>2693</v>
      </c>
      <c r="E36" s="250" t="s">
        <v>461</v>
      </c>
      <c r="F36" s="55">
        <v>77350</v>
      </c>
      <c r="G36" s="27">
        <f>(1-Содержание!$D$12/100)*Таблица41112131921[[#This Row],[RRP*, руб. с НДС]]</f>
        <v>77350</v>
      </c>
      <c r="H36" s="64" t="s">
        <v>2694</v>
      </c>
    </row>
  </sheetData>
  <autoFilter ref="G13:H15" xr:uid="{00000000-0009-0000-0000-00000A000000}"/>
  <mergeCells count="1">
    <mergeCell ref="C11:G11"/>
  </mergeCells>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5C36-D510-4AC5-A0EF-8BC6A7086C4B}">
  <dimension ref="B11:G15"/>
  <sheetViews>
    <sheetView zoomScale="70" zoomScaleNormal="70" workbookViewId="0">
      <selection activeCell="F13" sqref="F13"/>
    </sheetView>
  </sheetViews>
  <sheetFormatPr defaultColWidth="8.7109375" defaultRowHeight="15.75" x14ac:dyDescent="0.25"/>
  <cols>
    <col min="1" max="1" width="3" customWidth="1"/>
    <col min="2" max="2" width="34.140625" customWidth="1"/>
    <col min="3" max="3" width="57.28515625" customWidth="1"/>
    <col min="4" max="4" width="17.7109375" bestFit="1" customWidth="1"/>
    <col min="5" max="5" width="14.85546875" style="8" customWidth="1"/>
    <col min="6" max="6" width="16.140625" style="36" customWidth="1"/>
    <col min="7" max="7" width="99.85546875" customWidth="1"/>
  </cols>
  <sheetData>
    <row r="11" spans="2:7" ht="26.25" x14ac:dyDescent="0.4">
      <c r="C11" s="300" t="s">
        <v>2365</v>
      </c>
      <c r="D11" s="300"/>
      <c r="E11" s="300"/>
      <c r="F11" s="300"/>
    </row>
    <row r="12" spans="2:7" x14ac:dyDescent="0.25">
      <c r="E12" s="35"/>
    </row>
    <row r="13" spans="2:7" ht="54" customHeight="1" x14ac:dyDescent="0.25">
      <c r="B13" s="86" t="s">
        <v>4</v>
      </c>
      <c r="C13" s="86" t="s">
        <v>235</v>
      </c>
      <c r="D13" s="86" t="s">
        <v>2371</v>
      </c>
      <c r="E13" s="86" t="s">
        <v>1798</v>
      </c>
      <c r="F13" s="69" t="str">
        <f>CONCATENATE("Цена с учетом скидки ",Содержание!$D$12,"%")</f>
        <v>Цена с учетом скидки 0%</v>
      </c>
      <c r="G13" s="76" t="s">
        <v>675</v>
      </c>
    </row>
    <row r="14" spans="2:7" ht="126" x14ac:dyDescent="0.25">
      <c r="B14" s="32" t="s">
        <v>2366</v>
      </c>
      <c r="C14" s="171" t="s">
        <v>2368</v>
      </c>
      <c r="D14" s="188" t="s">
        <v>2370</v>
      </c>
      <c r="E14" s="190">
        <v>18578</v>
      </c>
      <c r="F14" s="27">
        <f>(1-Содержание!$D$12/100)*Таблица411121314[[#This Row],[RRP*, руб. с НДС]]</f>
        <v>18578</v>
      </c>
      <c r="G14" s="53" t="s">
        <v>2372</v>
      </c>
    </row>
    <row r="15" spans="2:7" ht="110.25" x14ac:dyDescent="0.25">
      <c r="B15" s="32" t="s">
        <v>2367</v>
      </c>
      <c r="C15" s="171" t="s">
        <v>2369</v>
      </c>
      <c r="D15" s="188" t="s">
        <v>2370</v>
      </c>
      <c r="E15" s="190">
        <v>24758</v>
      </c>
      <c r="F15" s="27">
        <f>(1-Содержание!$D$12/100)*Таблица411121314[[#This Row],[RRP*, руб. с НДС]]</f>
        <v>24758</v>
      </c>
      <c r="G15" s="56" t="s">
        <v>2373</v>
      </c>
    </row>
  </sheetData>
  <autoFilter ref="F13:G14"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F9CCC-DA93-4590-BF03-B6731A7B40B7}">
  <dimension ref="B11:G17"/>
  <sheetViews>
    <sheetView zoomScale="70" zoomScaleNormal="70" workbookViewId="0">
      <selection activeCell="G11" sqref="G11"/>
    </sheetView>
  </sheetViews>
  <sheetFormatPr defaultColWidth="8.7109375" defaultRowHeight="15.75" x14ac:dyDescent="0.25"/>
  <cols>
    <col min="1" max="1" width="3" customWidth="1"/>
    <col min="2" max="2" width="37.85546875" customWidth="1"/>
    <col min="3" max="3" width="57.28515625" customWidth="1"/>
    <col min="4" max="4" width="17.7109375" bestFit="1" customWidth="1"/>
    <col min="5" max="5" width="14.85546875" style="8" customWidth="1"/>
    <col min="6" max="6" width="16.140625" style="36" customWidth="1"/>
    <col min="7" max="7" width="99.85546875" customWidth="1"/>
  </cols>
  <sheetData>
    <row r="11" spans="2:7" ht="26.25" x14ac:dyDescent="0.4">
      <c r="C11" s="300" t="s">
        <v>2380</v>
      </c>
      <c r="D11" s="300"/>
      <c r="E11" s="300"/>
      <c r="F11" s="300"/>
    </row>
    <row r="12" spans="2:7" x14ac:dyDescent="0.25">
      <c r="E12" s="35"/>
    </row>
    <row r="13" spans="2:7" ht="54" customHeight="1" x14ac:dyDescent="0.25">
      <c r="B13" s="86" t="s">
        <v>4</v>
      </c>
      <c r="C13" s="86" t="s">
        <v>235</v>
      </c>
      <c r="D13" s="86" t="s">
        <v>2371</v>
      </c>
      <c r="E13" s="86" t="s">
        <v>1798</v>
      </c>
      <c r="F13" s="69" t="str">
        <f>CONCATENATE("Цена с учетом скидки ",Содержание!$D$12,"%")</f>
        <v>Цена с учетом скидки 0%</v>
      </c>
      <c r="G13" s="76" t="s">
        <v>675</v>
      </c>
    </row>
    <row r="14" spans="2:7" ht="110.25" x14ac:dyDescent="0.25">
      <c r="B14" s="209" t="s">
        <v>2376</v>
      </c>
      <c r="C14" s="171" t="s">
        <v>2390</v>
      </c>
      <c r="D14" s="188" t="s">
        <v>2391</v>
      </c>
      <c r="E14" s="190">
        <v>12978</v>
      </c>
      <c r="F14" s="27">
        <f>(1-Содержание!$D$12/100)*E14</f>
        <v>12978</v>
      </c>
      <c r="G14" s="53" t="s">
        <v>2404</v>
      </c>
    </row>
    <row r="15" spans="2:7" ht="78.75" x14ac:dyDescent="0.25">
      <c r="B15" s="209" t="s">
        <v>2377</v>
      </c>
      <c r="C15" s="171" t="s">
        <v>2393</v>
      </c>
      <c r="D15" s="188" t="s">
        <v>2543</v>
      </c>
      <c r="E15" s="190">
        <v>17136</v>
      </c>
      <c r="F15" s="27">
        <f>(1-Содержание!$D$12/100)*E15</f>
        <v>17136</v>
      </c>
      <c r="G15" s="56" t="s">
        <v>2544</v>
      </c>
    </row>
    <row r="16" spans="2:7" ht="78.75" x14ac:dyDescent="0.25">
      <c r="B16" s="209" t="s">
        <v>2378</v>
      </c>
      <c r="C16" s="171" t="s">
        <v>2394</v>
      </c>
      <c r="D16" s="188" t="s">
        <v>2381</v>
      </c>
      <c r="E16" s="190">
        <v>18504</v>
      </c>
      <c r="F16" s="27">
        <f>(1-Содержание!$D$12/100)*E16</f>
        <v>18504</v>
      </c>
      <c r="G16" s="210" t="s">
        <v>2405</v>
      </c>
    </row>
    <row r="17" spans="2:7" ht="78.75" x14ac:dyDescent="0.25">
      <c r="B17" s="209" t="s">
        <v>2379</v>
      </c>
      <c r="C17" s="171" t="s">
        <v>2395</v>
      </c>
      <c r="D17" s="188" t="s">
        <v>2382</v>
      </c>
      <c r="E17" s="190">
        <v>29889</v>
      </c>
      <c r="F17" s="27">
        <f>(1-Содержание!$D$12/100)*E17</f>
        <v>29889</v>
      </c>
      <c r="G17" s="210" t="s">
        <v>2392</v>
      </c>
    </row>
  </sheetData>
  <autoFilter ref="F13:G14"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2A2ED-E811-4787-8F9F-14D438D5226C}">
  <dimension ref="B11:G17"/>
  <sheetViews>
    <sheetView zoomScale="70" zoomScaleNormal="70" workbookViewId="0">
      <selection activeCell="G37" sqref="G37"/>
    </sheetView>
  </sheetViews>
  <sheetFormatPr defaultColWidth="8.7109375" defaultRowHeight="15.75" x14ac:dyDescent="0.25"/>
  <cols>
    <col min="1" max="1" width="3" customWidth="1"/>
    <col min="2" max="2" width="42.7109375" customWidth="1"/>
    <col min="3" max="3" width="57.28515625" customWidth="1"/>
    <col min="4" max="4" width="17.7109375" bestFit="1" customWidth="1"/>
    <col min="5" max="5" width="14.85546875" style="8" customWidth="1"/>
    <col min="6" max="6" width="16.140625" style="36" customWidth="1"/>
    <col min="7" max="7" width="99.85546875" customWidth="1"/>
  </cols>
  <sheetData>
    <row r="11" spans="2:7" ht="26.25" x14ac:dyDescent="0.4">
      <c r="C11" s="300" t="s">
        <v>2383</v>
      </c>
      <c r="D11" s="300"/>
      <c r="E11" s="300"/>
      <c r="F11" s="300"/>
    </row>
    <row r="12" spans="2:7" x14ac:dyDescent="0.25">
      <c r="E12" s="35"/>
    </row>
    <row r="13" spans="2:7" ht="54" customHeight="1" x14ac:dyDescent="0.25">
      <c r="B13" s="86" t="s">
        <v>4</v>
      </c>
      <c r="C13" s="86" t="s">
        <v>235</v>
      </c>
      <c r="D13" s="86" t="s">
        <v>2371</v>
      </c>
      <c r="E13" s="86" t="s">
        <v>1798</v>
      </c>
      <c r="F13" s="69" t="str">
        <f>CONCATENATE("Цена с учетом скидки ",Содержание!$D$12,"%")</f>
        <v>Цена с учетом скидки 0%</v>
      </c>
      <c r="G13" s="76" t="s">
        <v>675</v>
      </c>
    </row>
    <row r="14" spans="2:7" ht="94.5" x14ac:dyDescent="0.25">
      <c r="B14" s="32" t="s">
        <v>2384</v>
      </c>
      <c r="C14" s="171" t="s">
        <v>2398</v>
      </c>
      <c r="D14" s="188" t="s">
        <v>2374</v>
      </c>
      <c r="E14" s="190">
        <v>10316</v>
      </c>
      <c r="F14" s="27">
        <f>(1-Содержание!$D$12/100)*E14</f>
        <v>10316</v>
      </c>
      <c r="G14" s="56" t="s">
        <v>2396</v>
      </c>
    </row>
    <row r="15" spans="2:7" ht="78.75" x14ac:dyDescent="0.25">
      <c r="B15" s="32" t="s">
        <v>2385</v>
      </c>
      <c r="C15" s="171" t="s">
        <v>2399</v>
      </c>
      <c r="D15" s="188" t="s">
        <v>2375</v>
      </c>
      <c r="E15" s="190">
        <v>19073</v>
      </c>
      <c r="F15" s="27">
        <f>(1-Содержание!$D$12/100)*E15</f>
        <v>19073</v>
      </c>
      <c r="G15" s="56" t="s">
        <v>2397</v>
      </c>
    </row>
    <row r="16" spans="2:7" ht="78.75" x14ac:dyDescent="0.25">
      <c r="B16" s="32" t="s">
        <v>2386</v>
      </c>
      <c r="C16" s="171" t="s">
        <v>2400</v>
      </c>
      <c r="D16" s="188" t="s">
        <v>2388</v>
      </c>
      <c r="E16" s="190">
        <v>10291</v>
      </c>
      <c r="F16" s="27">
        <f>(1-Содержание!$D$12/100)*E16</f>
        <v>10291</v>
      </c>
      <c r="G16" s="211" t="s">
        <v>2402</v>
      </c>
    </row>
    <row r="17" spans="2:7" ht="94.5" x14ac:dyDescent="0.25">
      <c r="B17" s="32" t="s">
        <v>2387</v>
      </c>
      <c r="C17" s="171" t="s">
        <v>2401</v>
      </c>
      <c r="D17" s="188" t="s">
        <v>2389</v>
      </c>
      <c r="E17" s="190">
        <v>18393</v>
      </c>
      <c r="F17" s="27">
        <f>(1-Содержание!$D$12/100)*E17</f>
        <v>18393</v>
      </c>
      <c r="G17" s="211" t="s">
        <v>2403</v>
      </c>
    </row>
  </sheetData>
  <autoFilter ref="F13:G14"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7436-C702-4C6A-AB0F-35D54EE68CE4}">
  <dimension ref="B9:H23"/>
  <sheetViews>
    <sheetView zoomScale="70" zoomScaleNormal="70" workbookViewId="0">
      <selection activeCell="H17" sqref="H17"/>
    </sheetView>
  </sheetViews>
  <sheetFormatPr defaultColWidth="8.7109375" defaultRowHeight="15" x14ac:dyDescent="0.25"/>
  <cols>
    <col min="1" max="1" width="3.28515625" style="50" customWidth="1"/>
    <col min="2" max="2" width="35.5703125" style="50" customWidth="1"/>
    <col min="3" max="3" width="27.7109375" style="50" customWidth="1"/>
    <col min="4" max="4" width="70.5703125" style="50" customWidth="1"/>
    <col min="5" max="5" width="15.85546875" style="50" customWidth="1"/>
    <col min="6" max="6" width="12.7109375" style="8" customWidth="1"/>
    <col min="7" max="7" width="17.85546875" style="50" customWidth="1"/>
    <col min="8" max="8" width="92.85546875" style="50" customWidth="1"/>
    <col min="9" max="16384" width="8.7109375" style="50"/>
  </cols>
  <sheetData>
    <row r="9" spans="2:8" ht="21" x14ac:dyDescent="0.25">
      <c r="C9" s="297" t="s">
        <v>2215</v>
      </c>
      <c r="D9" s="297"/>
      <c r="E9" s="51"/>
      <c r="F9" s="44"/>
    </row>
    <row r="11" spans="2:8" x14ac:dyDescent="0.25">
      <c r="F11" s="47"/>
    </row>
    <row r="12" spans="2:8" ht="47.25" x14ac:dyDescent="0.25">
      <c r="B12" s="136" t="s">
        <v>1362</v>
      </c>
      <c r="C12" s="136" t="s">
        <v>4</v>
      </c>
      <c r="D12" s="136" t="s">
        <v>235</v>
      </c>
      <c r="E12" s="137" t="s">
        <v>358</v>
      </c>
      <c r="F12" s="76" t="s">
        <v>1851</v>
      </c>
      <c r="G12" s="138" t="str">
        <f>CONCATENATE("Цена с учетом скидки ",Содержание!D12,Содержание!E12)</f>
        <v>Цена с учетом скидки 0%</v>
      </c>
      <c r="H12" s="76" t="s">
        <v>675</v>
      </c>
    </row>
    <row r="13" spans="2:8" s="158" customFormat="1" ht="18.75" x14ac:dyDescent="0.25">
      <c r="B13" s="60"/>
      <c r="C13" s="60"/>
      <c r="D13" s="192" t="s">
        <v>2240</v>
      </c>
      <c r="E13" s="60"/>
      <c r="F13" s="61"/>
      <c r="G13" s="26"/>
      <c r="H13" s="52"/>
    </row>
    <row r="14" spans="2:8" ht="60" x14ac:dyDescent="0.25">
      <c r="B14" s="4" t="s">
        <v>1363</v>
      </c>
      <c r="C14" s="4" t="s">
        <v>2289</v>
      </c>
      <c r="D14" s="142" t="s">
        <v>2206</v>
      </c>
      <c r="E14" s="4" t="s">
        <v>2207</v>
      </c>
      <c r="F14" s="26">
        <v>70788.850000000006</v>
      </c>
      <c r="G14" s="26">
        <f>(1-Содержание!$D$12/100)*F14</f>
        <v>70788.850000000006</v>
      </c>
      <c r="H14" s="141" t="s">
        <v>2294</v>
      </c>
    </row>
    <row r="15" spans="2:8" ht="60" x14ac:dyDescent="0.25">
      <c r="B15" s="4" t="s">
        <v>1363</v>
      </c>
      <c r="C15" s="4" t="s">
        <v>2290</v>
      </c>
      <c r="D15" s="142" t="s">
        <v>2208</v>
      </c>
      <c r="E15" s="4" t="s">
        <v>2209</v>
      </c>
      <c r="F15" s="26">
        <v>95067.400000000009</v>
      </c>
      <c r="G15" s="26">
        <f>(1-Содержание!$D$12/100)*F15</f>
        <v>95067.400000000009</v>
      </c>
      <c r="H15" s="141" t="s">
        <v>2295</v>
      </c>
    </row>
    <row r="16" spans="2:8" ht="18.75" x14ac:dyDescent="0.25">
      <c r="B16" s="4"/>
      <c r="C16" s="99"/>
      <c r="D16" s="155" t="s">
        <v>2241</v>
      </c>
      <c r="E16" s="4"/>
      <c r="F16" s="26"/>
      <c r="G16" s="4"/>
      <c r="H16" s="141"/>
    </row>
    <row r="17" spans="2:8" ht="72" customHeight="1" x14ac:dyDescent="0.25">
      <c r="B17" s="4" t="s">
        <v>1363</v>
      </c>
      <c r="C17" s="4" t="s">
        <v>2291</v>
      </c>
      <c r="D17" s="142" t="s">
        <v>2210</v>
      </c>
      <c r="E17" s="4" t="s">
        <v>2211</v>
      </c>
      <c r="F17" s="26">
        <v>80775.5</v>
      </c>
      <c r="G17" s="49">
        <f>(1-Содержание!$D$12/100)*F17</f>
        <v>80775.5</v>
      </c>
      <c r="H17" s="52" t="s">
        <v>2212</v>
      </c>
    </row>
    <row r="18" spans="2:8" ht="82.5" customHeight="1" x14ac:dyDescent="0.25">
      <c r="B18" s="197" t="s">
        <v>1363</v>
      </c>
      <c r="C18" s="197" t="s">
        <v>2292</v>
      </c>
      <c r="D18" s="199" t="s">
        <v>2213</v>
      </c>
      <c r="E18" s="197" t="s">
        <v>2207</v>
      </c>
      <c r="F18" s="200">
        <v>104835.6</v>
      </c>
      <c r="G18" s="49">
        <f>(1-Содержание!$D$12/100)*F18</f>
        <v>104835.6</v>
      </c>
      <c r="H18" s="52" t="s">
        <v>2299</v>
      </c>
    </row>
    <row r="19" spans="2:8" ht="75" x14ac:dyDescent="0.25">
      <c r="B19" s="197" t="s">
        <v>1363</v>
      </c>
      <c r="C19" s="197" t="s">
        <v>2293</v>
      </c>
      <c r="D19" s="199" t="s">
        <v>2214</v>
      </c>
      <c r="E19" s="197" t="s">
        <v>2209</v>
      </c>
      <c r="F19" s="200">
        <v>140403</v>
      </c>
      <c r="G19" s="49">
        <f>(1-Содержание!$D$12/100)*F19</f>
        <v>140403</v>
      </c>
      <c r="H19" s="52" t="s">
        <v>2300</v>
      </c>
    </row>
    <row r="20" spans="2:8" ht="18.75" x14ac:dyDescent="0.25">
      <c r="B20" s="198"/>
      <c r="C20" s="198"/>
      <c r="D20" s="155" t="s">
        <v>2242</v>
      </c>
      <c r="E20" s="198"/>
      <c r="F20" s="200"/>
      <c r="G20" s="156"/>
      <c r="H20" s="157"/>
    </row>
    <row r="21" spans="2:8" ht="45" x14ac:dyDescent="0.25">
      <c r="B21" s="197" t="s">
        <v>1363</v>
      </c>
      <c r="C21" s="197" t="s">
        <v>1840</v>
      </c>
      <c r="D21" s="201" t="s">
        <v>2298</v>
      </c>
      <c r="E21" s="197" t="s">
        <v>1359</v>
      </c>
      <c r="F21" s="200">
        <v>66337</v>
      </c>
      <c r="G21" s="26">
        <f>(1-Содержание!$D$12/100)*F21</f>
        <v>66337</v>
      </c>
      <c r="H21" s="52" t="s">
        <v>2097</v>
      </c>
    </row>
    <row r="22" spans="2:8" ht="45" x14ac:dyDescent="0.25">
      <c r="B22" s="197" t="s">
        <v>1363</v>
      </c>
      <c r="C22" s="197" t="s">
        <v>1841</v>
      </c>
      <c r="D22" s="199" t="s">
        <v>2296</v>
      </c>
      <c r="E22" s="197" t="s">
        <v>1360</v>
      </c>
      <c r="F22" s="200">
        <v>90989</v>
      </c>
      <c r="G22" s="26">
        <f>(1-Содержание!$D$12/100)*F22</f>
        <v>90989</v>
      </c>
      <c r="H22" s="52" t="s">
        <v>2098</v>
      </c>
    </row>
    <row r="23" spans="2:8" ht="60" x14ac:dyDescent="0.25">
      <c r="B23" s="197" t="s">
        <v>1363</v>
      </c>
      <c r="C23" s="197" t="s">
        <v>1842</v>
      </c>
      <c r="D23" s="199" t="s">
        <v>2297</v>
      </c>
      <c r="E23" s="197" t="s">
        <v>1361</v>
      </c>
      <c r="F23" s="200">
        <v>104509</v>
      </c>
      <c r="G23" s="26">
        <f>(1-Содержание!$D$12/100)*F23</f>
        <v>104509</v>
      </c>
      <c r="H23" s="52" t="s">
        <v>2099</v>
      </c>
    </row>
  </sheetData>
  <autoFilter ref="G12:H12" xr:uid="{00000000-0009-0000-0000-000001000000}"/>
  <mergeCells count="1">
    <mergeCell ref="C9:D9"/>
  </mergeCells>
  <pageMargins left="0.7" right="0.7" top="0.75" bottom="0.75" header="0.3" footer="0.3"/>
  <pageSetup paperSize="9" orientation="portrait"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08112-095D-407B-9AAF-33DD32C0224D}">
  <dimension ref="B11:J91"/>
  <sheetViews>
    <sheetView topLeftCell="A2" zoomScale="70" zoomScaleNormal="70" workbookViewId="0">
      <selection activeCell="F28" sqref="F28"/>
    </sheetView>
  </sheetViews>
  <sheetFormatPr defaultColWidth="8.7109375" defaultRowHeight="15.75" x14ac:dyDescent="0.25"/>
  <cols>
    <col min="1" max="1" width="3" customWidth="1"/>
    <col min="2" max="2" width="42.7109375" customWidth="1"/>
    <col min="3" max="3" width="57.28515625" customWidth="1"/>
    <col min="4" max="4" width="17.7109375" bestFit="1" customWidth="1"/>
    <col min="5" max="5" width="14.85546875" style="8" customWidth="1"/>
    <col min="6" max="6" width="16.140625" style="36" customWidth="1"/>
    <col min="7" max="7" width="99.85546875" customWidth="1"/>
  </cols>
  <sheetData>
    <row r="11" spans="2:7" ht="26.25" x14ac:dyDescent="0.4">
      <c r="C11" s="300" t="s">
        <v>2733</v>
      </c>
      <c r="D11" s="300"/>
      <c r="E11" s="300"/>
      <c r="F11" s="300"/>
    </row>
    <row r="12" spans="2:7" x14ac:dyDescent="0.25">
      <c r="E12" s="35"/>
    </row>
    <row r="13" spans="2:7" ht="54" customHeight="1" x14ac:dyDescent="0.25">
      <c r="B13" s="77" t="s">
        <v>4</v>
      </c>
      <c r="C13" s="77" t="s">
        <v>235</v>
      </c>
      <c r="D13" s="77" t="s">
        <v>2371</v>
      </c>
      <c r="E13" s="77" t="s">
        <v>1798</v>
      </c>
      <c r="F13" s="69" t="str">
        <f>CONCATENATE("Цена с учетом скидки ",Содержание!$D$12,"%")</f>
        <v>Цена с учетом скидки 0%</v>
      </c>
      <c r="G13" s="76" t="s">
        <v>675</v>
      </c>
    </row>
    <row r="14" spans="2:7" ht="54" customHeight="1" x14ac:dyDescent="0.25">
      <c r="B14" s="258"/>
      <c r="C14" s="261" t="s">
        <v>2913</v>
      </c>
      <c r="D14" s="260"/>
      <c r="E14" s="259"/>
      <c r="F14" s="149"/>
      <c r="G14" s="154"/>
    </row>
    <row r="15" spans="2:7" ht="63" x14ac:dyDescent="0.25">
      <c r="B15" s="32" t="s">
        <v>2734</v>
      </c>
      <c r="C15" s="32" t="s">
        <v>2914</v>
      </c>
      <c r="D15" s="188" t="s">
        <v>2735</v>
      </c>
      <c r="E15" s="27">
        <v>27624</v>
      </c>
      <c r="F15" s="27">
        <f>(1-Содержание!$D$12/100)*E15</f>
        <v>27624</v>
      </c>
      <c r="G15" s="56" t="s">
        <v>2848</v>
      </c>
    </row>
    <row r="16" spans="2:7" ht="63" x14ac:dyDescent="0.25">
      <c r="B16" s="32" t="s">
        <v>2736</v>
      </c>
      <c r="C16" s="32" t="s">
        <v>2915</v>
      </c>
      <c r="D16" s="188" t="s">
        <v>2737</v>
      </c>
      <c r="E16" s="27">
        <v>29551</v>
      </c>
      <c r="F16" s="27">
        <f>(1-Содержание!$D$12/100)*E16</f>
        <v>29551</v>
      </c>
      <c r="G16" s="56" t="s">
        <v>2849</v>
      </c>
    </row>
    <row r="17" spans="2:7" ht="63" x14ac:dyDescent="0.25">
      <c r="B17" s="32" t="s">
        <v>2738</v>
      </c>
      <c r="C17" s="32" t="s">
        <v>2916</v>
      </c>
      <c r="D17" s="188" t="s">
        <v>2739</v>
      </c>
      <c r="E17" s="27">
        <v>31963</v>
      </c>
      <c r="F17" s="27">
        <f>(1-Содержание!$D$12/100)*E17</f>
        <v>31963</v>
      </c>
      <c r="G17" s="56" t="s">
        <v>2850</v>
      </c>
    </row>
    <row r="18" spans="2:7" ht="63" x14ac:dyDescent="0.25">
      <c r="B18" s="32" t="s">
        <v>2740</v>
      </c>
      <c r="C18" s="32" t="s">
        <v>2917</v>
      </c>
      <c r="D18" s="188" t="s">
        <v>2741</v>
      </c>
      <c r="E18" s="27">
        <v>33730</v>
      </c>
      <c r="F18" s="27">
        <f>(1-Содержание!$D$12/100)*E18</f>
        <v>33730</v>
      </c>
      <c r="G18" s="56" t="s">
        <v>2851</v>
      </c>
    </row>
    <row r="19" spans="2:7" ht="63" x14ac:dyDescent="0.25">
      <c r="B19" s="32" t="s">
        <v>2742</v>
      </c>
      <c r="C19" s="32" t="s">
        <v>2918</v>
      </c>
      <c r="D19" s="188" t="s">
        <v>2743</v>
      </c>
      <c r="E19" s="27">
        <v>36749</v>
      </c>
      <c r="F19" s="27">
        <f>(1-Содержание!$D$12/100)*E19</f>
        <v>36749</v>
      </c>
      <c r="G19" s="56" t="s">
        <v>2852</v>
      </c>
    </row>
    <row r="20" spans="2:7" ht="63" x14ac:dyDescent="0.25">
      <c r="B20" s="32" t="s">
        <v>2744</v>
      </c>
      <c r="C20" s="32" t="s">
        <v>2919</v>
      </c>
      <c r="D20" s="188" t="s">
        <v>2745</v>
      </c>
      <c r="E20" s="27">
        <v>39416</v>
      </c>
      <c r="F20" s="27">
        <f>(1-Содержание!$D$12/100)*E20</f>
        <v>39416</v>
      </c>
      <c r="G20" s="56" t="s">
        <v>2853</v>
      </c>
    </row>
    <row r="21" spans="2:7" ht="63" x14ac:dyDescent="0.25">
      <c r="B21" s="32" t="s">
        <v>2746</v>
      </c>
      <c r="C21" s="32" t="s">
        <v>2920</v>
      </c>
      <c r="D21" s="188" t="s">
        <v>2747</v>
      </c>
      <c r="E21" s="27">
        <v>41019</v>
      </c>
      <c r="F21" s="27">
        <f>(1-Содержание!$D$12/100)*E21</f>
        <v>41019</v>
      </c>
      <c r="G21" s="56" t="s">
        <v>2854</v>
      </c>
    </row>
    <row r="22" spans="2:7" ht="63" x14ac:dyDescent="0.25">
      <c r="B22" s="32" t="s">
        <v>2748</v>
      </c>
      <c r="C22" s="32" t="s">
        <v>2921</v>
      </c>
      <c r="D22" s="188" t="s">
        <v>2749</v>
      </c>
      <c r="E22" s="27">
        <v>44328</v>
      </c>
      <c r="F22" s="27">
        <f>(1-Содержание!$D$12/100)*E22</f>
        <v>44328</v>
      </c>
      <c r="G22" s="56" t="s">
        <v>2855</v>
      </c>
    </row>
    <row r="23" spans="2:7" ht="63" x14ac:dyDescent="0.25">
      <c r="B23" s="32" t="s">
        <v>2750</v>
      </c>
      <c r="C23" s="32" t="s">
        <v>2922</v>
      </c>
      <c r="D23" s="188" t="s">
        <v>2751</v>
      </c>
      <c r="E23" s="27">
        <v>46453</v>
      </c>
      <c r="F23" s="27">
        <f>(1-Содержание!$D$12/100)*E23</f>
        <v>46453</v>
      </c>
      <c r="G23" s="56" t="s">
        <v>2856</v>
      </c>
    </row>
    <row r="24" spans="2:7" ht="63" x14ac:dyDescent="0.25">
      <c r="B24" s="32" t="s">
        <v>2752</v>
      </c>
      <c r="C24" s="32" t="s">
        <v>2923</v>
      </c>
      <c r="D24" s="188" t="s">
        <v>2753</v>
      </c>
      <c r="E24" s="27">
        <v>48117</v>
      </c>
      <c r="F24" s="27">
        <f>(1-Содержание!$D$12/100)*E24</f>
        <v>48117</v>
      </c>
      <c r="G24" s="56" t="s">
        <v>2857</v>
      </c>
    </row>
    <row r="25" spans="2:7" ht="63" x14ac:dyDescent="0.25">
      <c r="B25" s="32" t="s">
        <v>2754</v>
      </c>
      <c r="C25" s="32" t="s">
        <v>2924</v>
      </c>
      <c r="D25" s="188" t="s">
        <v>2755</v>
      </c>
      <c r="E25" s="27">
        <v>49951</v>
      </c>
      <c r="F25" s="27">
        <f>(1-Содержание!$D$12/100)*E25</f>
        <v>49951</v>
      </c>
      <c r="G25" s="56" t="s">
        <v>2858</v>
      </c>
    </row>
    <row r="26" spans="2:7" ht="63" x14ac:dyDescent="0.25">
      <c r="B26" s="32" t="s">
        <v>2756</v>
      </c>
      <c r="C26" s="32" t="s">
        <v>2925</v>
      </c>
      <c r="D26" s="188" t="s">
        <v>2757</v>
      </c>
      <c r="E26" s="27">
        <v>51017</v>
      </c>
      <c r="F26" s="27">
        <f>(1-Содержание!$D$12/100)*E26</f>
        <v>51017</v>
      </c>
      <c r="G26" s="56" t="s">
        <v>2859</v>
      </c>
    </row>
    <row r="27" spans="2:7" ht="63" x14ac:dyDescent="0.25">
      <c r="B27" s="32" t="s">
        <v>2758</v>
      </c>
      <c r="C27" s="32" t="s">
        <v>2926</v>
      </c>
      <c r="D27" s="188" t="s">
        <v>2759</v>
      </c>
      <c r="E27" s="27">
        <v>56063</v>
      </c>
      <c r="F27" s="27">
        <f>(1-Содержание!$D$12/100)*E27</f>
        <v>56063</v>
      </c>
      <c r="G27" s="56" t="s">
        <v>2860</v>
      </c>
    </row>
    <row r="28" spans="2:7" ht="21" x14ac:dyDescent="0.25">
      <c r="B28" s="32"/>
      <c r="C28" s="313" t="s">
        <v>2760</v>
      </c>
      <c r="D28" s="313"/>
      <c r="E28" s="313"/>
      <c r="F28" s="27"/>
      <c r="G28" s="56"/>
    </row>
    <row r="29" spans="2:7" ht="63" x14ac:dyDescent="0.25">
      <c r="B29" s="32" t="s">
        <v>2761</v>
      </c>
      <c r="C29" s="32" t="s">
        <v>2927</v>
      </c>
      <c r="D29" s="188" t="s">
        <v>2762</v>
      </c>
      <c r="E29" s="228">
        <v>30345</v>
      </c>
      <c r="F29" s="27">
        <f>(1-Содержание!$D$12/100)*E29</f>
        <v>30345</v>
      </c>
      <c r="G29" s="56" t="s">
        <v>2861</v>
      </c>
    </row>
    <row r="30" spans="2:7" ht="63" x14ac:dyDescent="0.25">
      <c r="B30" s="32" t="s">
        <v>2763</v>
      </c>
      <c r="C30" s="32" t="s">
        <v>2928</v>
      </c>
      <c r="D30" s="188" t="s">
        <v>2764</v>
      </c>
      <c r="E30" s="228">
        <v>32474</v>
      </c>
      <c r="F30" s="27">
        <f>(1-Содержание!$D$12/100)*E30</f>
        <v>32474</v>
      </c>
      <c r="G30" s="56" t="s">
        <v>2862</v>
      </c>
    </row>
    <row r="31" spans="2:7" ht="63" x14ac:dyDescent="0.25">
      <c r="B31" s="32" t="s">
        <v>2765</v>
      </c>
      <c r="C31" s="32" t="s">
        <v>2929</v>
      </c>
      <c r="D31" s="188" t="s">
        <v>2766</v>
      </c>
      <c r="E31" s="228">
        <v>35021</v>
      </c>
      <c r="F31" s="27">
        <f>(1-Содержание!$D$12/100)*E31</f>
        <v>35021</v>
      </c>
      <c r="G31" s="56" t="s">
        <v>2863</v>
      </c>
    </row>
    <row r="32" spans="2:7" ht="63" x14ac:dyDescent="0.25">
      <c r="B32" s="32" t="s">
        <v>2767</v>
      </c>
      <c r="C32" s="32" t="s">
        <v>2930</v>
      </c>
      <c r="D32" s="188" t="s">
        <v>2768</v>
      </c>
      <c r="E32" s="228">
        <v>38848</v>
      </c>
      <c r="F32" s="27">
        <f>(1-Содержание!$D$12/100)*E32</f>
        <v>38848</v>
      </c>
      <c r="G32" s="56" t="s">
        <v>2864</v>
      </c>
    </row>
    <row r="33" spans="2:7" ht="63" x14ac:dyDescent="0.25">
      <c r="B33" s="32" t="s">
        <v>2769</v>
      </c>
      <c r="C33" s="32" t="s">
        <v>2931</v>
      </c>
      <c r="D33" s="188" t="s">
        <v>2770</v>
      </c>
      <c r="E33" s="228">
        <v>40241</v>
      </c>
      <c r="F33" s="27">
        <f>(1-Содержание!$D$12/100)*E33</f>
        <v>40241</v>
      </c>
      <c r="G33" s="56" t="s">
        <v>2865</v>
      </c>
    </row>
    <row r="34" spans="2:7" ht="63" x14ac:dyDescent="0.25">
      <c r="B34" s="32" t="s">
        <v>2771</v>
      </c>
      <c r="C34" s="32" t="s">
        <v>2932</v>
      </c>
      <c r="D34" s="188" t="s">
        <v>2772</v>
      </c>
      <c r="E34" s="228">
        <v>45062</v>
      </c>
      <c r="F34" s="27">
        <f>(1-Содержание!$D$12/100)*E34</f>
        <v>45062</v>
      </c>
      <c r="G34" s="56" t="s">
        <v>2866</v>
      </c>
    </row>
    <row r="35" spans="2:7" ht="63" x14ac:dyDescent="0.25">
      <c r="B35" s="32" t="s">
        <v>2773</v>
      </c>
      <c r="C35" s="32" t="s">
        <v>2933</v>
      </c>
      <c r="D35" s="188" t="s">
        <v>2774</v>
      </c>
      <c r="E35" s="228">
        <v>46864</v>
      </c>
      <c r="F35" s="27">
        <f>(1-Содержание!$D$12/100)*E35</f>
        <v>46864</v>
      </c>
      <c r="G35" s="56" t="s">
        <v>2867</v>
      </c>
    </row>
    <row r="36" spans="2:7" ht="63" x14ac:dyDescent="0.25">
      <c r="B36" s="32" t="s">
        <v>2775</v>
      </c>
      <c r="C36" s="32" t="s">
        <v>2934</v>
      </c>
      <c r="D36" s="188" t="s">
        <v>2776</v>
      </c>
      <c r="E36" s="228">
        <v>48559</v>
      </c>
      <c r="F36" s="27">
        <f>(1-Содержание!$D$12/100)*E36</f>
        <v>48559</v>
      </c>
      <c r="G36" s="56" t="s">
        <v>2868</v>
      </c>
    </row>
    <row r="37" spans="2:7" ht="63" x14ac:dyDescent="0.25">
      <c r="B37" s="32" t="s">
        <v>2777</v>
      </c>
      <c r="C37" s="32" t="s">
        <v>2935</v>
      </c>
      <c r="D37" s="188" t="s">
        <v>2778</v>
      </c>
      <c r="E37" s="228">
        <v>50254</v>
      </c>
      <c r="F37" s="27">
        <f>(1-Содержание!$D$12/100)*E37</f>
        <v>50254</v>
      </c>
      <c r="G37" s="56" t="s">
        <v>2869</v>
      </c>
    </row>
    <row r="38" spans="2:7" ht="63" x14ac:dyDescent="0.25">
      <c r="B38" s="32" t="s">
        <v>2779</v>
      </c>
      <c r="C38" s="32" t="s">
        <v>2936</v>
      </c>
      <c r="D38" s="188" t="s">
        <v>2780</v>
      </c>
      <c r="E38" s="228">
        <v>52198</v>
      </c>
      <c r="F38" s="27">
        <f>(1-Содержание!$D$12/100)*E38</f>
        <v>52198</v>
      </c>
      <c r="G38" s="56" t="s">
        <v>2870</v>
      </c>
    </row>
    <row r="39" spans="2:7" ht="63" x14ac:dyDescent="0.25">
      <c r="B39" s="32" t="s">
        <v>2781</v>
      </c>
      <c r="C39" s="32" t="s">
        <v>2937</v>
      </c>
      <c r="D39" s="188" t="s">
        <v>2782</v>
      </c>
      <c r="E39" s="228">
        <v>57240</v>
      </c>
      <c r="F39" s="27">
        <f>(1-Содержание!$D$12/100)*E39</f>
        <v>57240</v>
      </c>
      <c r="G39" s="56" t="s">
        <v>2871</v>
      </c>
    </row>
    <row r="40" spans="2:7" ht="63" x14ac:dyDescent="0.25">
      <c r="B40" s="32" t="s">
        <v>2783</v>
      </c>
      <c r="C40" s="32" t="s">
        <v>2938</v>
      </c>
      <c r="D40" s="188" t="s">
        <v>2784</v>
      </c>
      <c r="E40" s="228">
        <v>58458</v>
      </c>
      <c r="F40" s="27">
        <f>(1-Содержание!$D$12/100)*E40</f>
        <v>58458</v>
      </c>
      <c r="G40" s="56" t="s">
        <v>2872</v>
      </c>
    </row>
    <row r="41" spans="2:7" ht="63" x14ac:dyDescent="0.25">
      <c r="B41" s="32" t="s">
        <v>2785</v>
      </c>
      <c r="C41" s="32" t="s">
        <v>2939</v>
      </c>
      <c r="D41" s="188" t="s">
        <v>2786</v>
      </c>
      <c r="E41" s="228">
        <v>60684</v>
      </c>
      <c r="F41" s="27">
        <f>(1-Содержание!$D$12/100)*E41</f>
        <v>60684</v>
      </c>
      <c r="G41" s="56" t="s">
        <v>2873</v>
      </c>
    </row>
    <row r="42" spans="2:7" ht="21" x14ac:dyDescent="0.25">
      <c r="B42" s="188"/>
      <c r="C42" s="312" t="s">
        <v>2787</v>
      </c>
      <c r="D42" s="312"/>
      <c r="E42" s="312"/>
      <c r="F42" s="27"/>
      <c r="G42" s="56"/>
    </row>
    <row r="43" spans="2:7" ht="63" x14ac:dyDescent="0.25">
      <c r="B43" s="32" t="s">
        <v>2788</v>
      </c>
      <c r="C43" s="32" t="s">
        <v>2940</v>
      </c>
      <c r="D43" s="188" t="s">
        <v>2735</v>
      </c>
      <c r="E43" s="228">
        <v>34989</v>
      </c>
      <c r="F43" s="27">
        <f>(1-Содержание!$D$12/100)*E43</f>
        <v>34989</v>
      </c>
      <c r="G43" s="56" t="s">
        <v>2874</v>
      </c>
    </row>
    <row r="44" spans="2:7" ht="63" x14ac:dyDescent="0.25">
      <c r="B44" s="32" t="s">
        <v>2789</v>
      </c>
      <c r="C44" s="32" t="s">
        <v>2941</v>
      </c>
      <c r="D44" s="188" t="s">
        <v>2737</v>
      </c>
      <c r="E44" s="228">
        <v>37190</v>
      </c>
      <c r="F44" s="27">
        <f>(1-Содержание!$D$12/100)*E44</f>
        <v>37190</v>
      </c>
      <c r="G44" s="56" t="s">
        <v>2875</v>
      </c>
    </row>
    <row r="45" spans="2:7" ht="63" x14ac:dyDescent="0.25">
      <c r="B45" s="32" t="s">
        <v>2790</v>
      </c>
      <c r="C45" s="32" t="s">
        <v>2942</v>
      </c>
      <c r="D45" s="188" t="s">
        <v>2739</v>
      </c>
      <c r="E45" s="228">
        <v>38690</v>
      </c>
      <c r="F45" s="27">
        <f>(1-Содержание!$D$12/100)*E45</f>
        <v>38690</v>
      </c>
      <c r="G45" s="56" t="s">
        <v>2876</v>
      </c>
    </row>
    <row r="46" spans="2:7" ht="63" x14ac:dyDescent="0.25">
      <c r="B46" s="32" t="s">
        <v>2791</v>
      </c>
      <c r="C46" s="32" t="s">
        <v>2943</v>
      </c>
      <c r="D46" s="188" t="s">
        <v>2741</v>
      </c>
      <c r="E46" s="228">
        <v>40674</v>
      </c>
      <c r="F46" s="27">
        <f>(1-Содержание!$D$12/100)*E46</f>
        <v>40674</v>
      </c>
      <c r="G46" s="56" t="s">
        <v>2877</v>
      </c>
    </row>
    <row r="47" spans="2:7" ht="63" x14ac:dyDescent="0.25">
      <c r="B47" s="32" t="s">
        <v>2792</v>
      </c>
      <c r="C47" s="32" t="s">
        <v>2944</v>
      </c>
      <c r="D47" s="188" t="s">
        <v>2743</v>
      </c>
      <c r="E47" s="228">
        <v>44084</v>
      </c>
      <c r="F47" s="27">
        <f>(1-Содержание!$D$12/100)*E47</f>
        <v>44084</v>
      </c>
      <c r="G47" s="56" t="s">
        <v>2878</v>
      </c>
    </row>
    <row r="48" spans="2:7" ht="63" x14ac:dyDescent="0.25">
      <c r="B48" s="32" t="s">
        <v>2793</v>
      </c>
      <c r="C48" s="32" t="s">
        <v>2945</v>
      </c>
      <c r="D48" s="188" t="s">
        <v>2745</v>
      </c>
      <c r="E48" s="228">
        <v>48923</v>
      </c>
      <c r="F48" s="27">
        <f>(1-Содержание!$D$12/100)*E48</f>
        <v>48923</v>
      </c>
      <c r="G48" s="56" t="s">
        <v>2879</v>
      </c>
    </row>
    <row r="49" spans="2:7" ht="63" x14ac:dyDescent="0.25">
      <c r="B49" s="32" t="s">
        <v>2794</v>
      </c>
      <c r="C49" s="32" t="s">
        <v>2946</v>
      </c>
      <c r="D49" s="188" t="s">
        <v>2747</v>
      </c>
      <c r="E49" s="228">
        <v>51614</v>
      </c>
      <c r="F49" s="27">
        <f>(1-Содержание!$D$12/100)*E49</f>
        <v>51614</v>
      </c>
      <c r="G49" s="56" t="s">
        <v>2880</v>
      </c>
    </row>
    <row r="50" spans="2:7" ht="63" x14ac:dyDescent="0.25">
      <c r="B50" s="32" t="s">
        <v>2795</v>
      </c>
      <c r="C50" s="32" t="s">
        <v>2947</v>
      </c>
      <c r="D50" s="188" t="s">
        <v>2749</v>
      </c>
      <c r="E50" s="228">
        <v>53848</v>
      </c>
      <c r="F50" s="27">
        <f>(1-Содержание!$D$12/100)*E50</f>
        <v>53848</v>
      </c>
      <c r="G50" s="56" t="s">
        <v>2881</v>
      </c>
    </row>
    <row r="51" spans="2:7" ht="63" x14ac:dyDescent="0.25">
      <c r="B51" s="32" t="s">
        <v>2796</v>
      </c>
      <c r="C51" s="32" t="s">
        <v>2948</v>
      </c>
      <c r="D51" s="188" t="s">
        <v>2751</v>
      </c>
      <c r="E51" s="228">
        <v>56676</v>
      </c>
      <c r="F51" s="27">
        <f>(1-Содержание!$D$12/100)*E51</f>
        <v>56676</v>
      </c>
      <c r="G51" s="56" t="s">
        <v>2882</v>
      </c>
    </row>
    <row r="52" spans="2:7" ht="63" x14ac:dyDescent="0.25">
      <c r="B52" s="32" t="s">
        <v>2797</v>
      </c>
      <c r="C52" s="32" t="s">
        <v>2949</v>
      </c>
      <c r="D52" s="188" t="s">
        <v>2753</v>
      </c>
      <c r="E52" s="228">
        <v>58806</v>
      </c>
      <c r="F52" s="27">
        <f>(1-Содержание!$D$12/100)*E52</f>
        <v>58806</v>
      </c>
      <c r="G52" s="56" t="s">
        <v>2883</v>
      </c>
    </row>
    <row r="53" spans="2:7" ht="63" x14ac:dyDescent="0.25">
      <c r="B53" s="32" t="s">
        <v>2798</v>
      </c>
      <c r="C53" s="32" t="s">
        <v>2950</v>
      </c>
      <c r="D53" s="188" t="s">
        <v>2755</v>
      </c>
      <c r="E53" s="228">
        <v>59654</v>
      </c>
      <c r="F53" s="27">
        <f>(1-Содержание!$D$12/100)*E53</f>
        <v>59654</v>
      </c>
      <c r="G53" s="56" t="s">
        <v>2884</v>
      </c>
    </row>
    <row r="54" spans="2:7" ht="63" x14ac:dyDescent="0.25">
      <c r="B54" s="32" t="s">
        <v>2799</v>
      </c>
      <c r="C54" s="32" t="s">
        <v>2951</v>
      </c>
      <c r="D54" s="188" t="s">
        <v>2757</v>
      </c>
      <c r="E54" s="228">
        <v>62601</v>
      </c>
      <c r="F54" s="27">
        <f>(1-Содержание!$D$12/100)*E54</f>
        <v>62601</v>
      </c>
      <c r="G54" s="56" t="s">
        <v>2885</v>
      </c>
    </row>
    <row r="55" spans="2:7" ht="63" x14ac:dyDescent="0.25">
      <c r="B55" s="32" t="s">
        <v>2800</v>
      </c>
      <c r="C55" s="32" t="s">
        <v>2952</v>
      </c>
      <c r="D55" s="188" t="s">
        <v>2759</v>
      </c>
      <c r="E55" s="228">
        <v>67353</v>
      </c>
      <c r="F55" s="27">
        <f>(1-Содержание!$D$12/100)*E55</f>
        <v>67353</v>
      </c>
      <c r="G55" s="56" t="s">
        <v>2886</v>
      </c>
    </row>
    <row r="56" spans="2:7" ht="21" x14ac:dyDescent="0.25">
      <c r="B56" s="216"/>
      <c r="C56" s="312" t="s">
        <v>2801</v>
      </c>
      <c r="D56" s="312"/>
      <c r="E56" s="312"/>
      <c r="F56" s="27"/>
      <c r="G56" s="225"/>
    </row>
    <row r="57" spans="2:7" ht="63" x14ac:dyDescent="0.25">
      <c r="B57" s="32" t="s">
        <v>2802</v>
      </c>
      <c r="C57" s="32" t="s">
        <v>2953</v>
      </c>
      <c r="D57" s="188" t="s">
        <v>2770</v>
      </c>
      <c r="E57" s="27">
        <v>48920</v>
      </c>
      <c r="F57" s="27">
        <f>(1-Содержание!$D$12/100)*E57</f>
        <v>48920</v>
      </c>
      <c r="G57" s="56" t="s">
        <v>2887</v>
      </c>
    </row>
    <row r="58" spans="2:7" ht="63" x14ac:dyDescent="0.25">
      <c r="B58" s="32" t="s">
        <v>2803</v>
      </c>
      <c r="C58" s="32" t="s">
        <v>2954</v>
      </c>
      <c r="D58" s="188" t="s">
        <v>2772</v>
      </c>
      <c r="E58" s="27">
        <v>55478</v>
      </c>
      <c r="F58" s="27">
        <f>(1-Содержание!$D$12/100)*E58</f>
        <v>55478</v>
      </c>
      <c r="G58" s="56" t="s">
        <v>2888</v>
      </c>
    </row>
    <row r="59" spans="2:7" ht="63" x14ac:dyDescent="0.25">
      <c r="B59" s="32" t="s">
        <v>2804</v>
      </c>
      <c r="C59" s="32" t="s">
        <v>2955</v>
      </c>
      <c r="D59" s="188" t="s">
        <v>2774</v>
      </c>
      <c r="E59" s="27">
        <v>57919</v>
      </c>
      <c r="F59" s="27">
        <f>(1-Содержание!$D$12/100)*E59</f>
        <v>57919</v>
      </c>
      <c r="G59" s="56" t="s">
        <v>2889</v>
      </c>
    </row>
    <row r="60" spans="2:7" ht="63" x14ac:dyDescent="0.25">
      <c r="B60" s="32" t="s">
        <v>2805</v>
      </c>
      <c r="C60" s="32" t="s">
        <v>2956</v>
      </c>
      <c r="D60" s="188" t="s">
        <v>2776</v>
      </c>
      <c r="E60" s="27">
        <v>62417</v>
      </c>
      <c r="F60" s="27">
        <f>(1-Содержание!$D$12/100)*E60</f>
        <v>62417</v>
      </c>
      <c r="G60" s="56" t="s">
        <v>2890</v>
      </c>
    </row>
    <row r="61" spans="2:7" ht="63" x14ac:dyDescent="0.25">
      <c r="B61" s="32" t="s">
        <v>2806</v>
      </c>
      <c r="C61" s="32" t="s">
        <v>2957</v>
      </c>
      <c r="D61" s="188" t="s">
        <v>2778</v>
      </c>
      <c r="E61" s="27">
        <v>65025</v>
      </c>
      <c r="F61" s="27">
        <f>(1-Содержание!$D$12/100)*E61</f>
        <v>65025</v>
      </c>
      <c r="G61" s="56" t="s">
        <v>2891</v>
      </c>
    </row>
    <row r="62" spans="2:7" ht="63" x14ac:dyDescent="0.25">
      <c r="B62" s="32" t="s">
        <v>2807</v>
      </c>
      <c r="C62" s="32" t="s">
        <v>2958</v>
      </c>
      <c r="D62" s="188" t="s">
        <v>2780</v>
      </c>
      <c r="E62" s="27">
        <v>67729</v>
      </c>
      <c r="F62" s="27">
        <f>(1-Содержание!$D$12/100)*E62</f>
        <v>67729</v>
      </c>
      <c r="G62" s="56" t="s">
        <v>2892</v>
      </c>
    </row>
    <row r="63" spans="2:7" ht="63" x14ac:dyDescent="0.25">
      <c r="B63" s="32" t="s">
        <v>2808</v>
      </c>
      <c r="C63" s="32" t="s">
        <v>2959</v>
      </c>
      <c r="D63" s="188" t="s">
        <v>2782</v>
      </c>
      <c r="E63" s="27">
        <v>71654</v>
      </c>
      <c r="F63" s="27">
        <f>(1-Содержание!$D$12/100)*E63</f>
        <v>71654</v>
      </c>
      <c r="G63" s="56" t="s">
        <v>2893</v>
      </c>
    </row>
    <row r="64" spans="2:7" ht="63" x14ac:dyDescent="0.25">
      <c r="B64" s="32" t="s">
        <v>2809</v>
      </c>
      <c r="C64" s="32" t="s">
        <v>2960</v>
      </c>
      <c r="D64" s="188" t="s">
        <v>2784</v>
      </c>
      <c r="E64" s="27">
        <v>72913</v>
      </c>
      <c r="F64" s="27">
        <f>(1-Содержание!$D$12/100)*E64</f>
        <v>72913</v>
      </c>
      <c r="G64" s="56" t="s">
        <v>2894</v>
      </c>
    </row>
    <row r="65" spans="2:7" ht="63" x14ac:dyDescent="0.25">
      <c r="B65" s="32" t="s">
        <v>2810</v>
      </c>
      <c r="C65" s="32" t="s">
        <v>2961</v>
      </c>
      <c r="D65" s="188" t="s">
        <v>2786</v>
      </c>
      <c r="E65" s="27">
        <v>79051</v>
      </c>
      <c r="F65" s="27">
        <f>(1-Содержание!$D$12/100)*E65</f>
        <v>79051</v>
      </c>
      <c r="G65" s="56" t="s">
        <v>2895</v>
      </c>
    </row>
    <row r="66" spans="2:7" ht="21" x14ac:dyDescent="0.25">
      <c r="B66" s="216"/>
      <c r="C66" s="312" t="s">
        <v>2811</v>
      </c>
      <c r="D66" s="312"/>
      <c r="E66" s="312"/>
      <c r="F66" s="27"/>
      <c r="G66" s="216"/>
    </row>
    <row r="67" spans="2:7" ht="63" x14ac:dyDescent="0.25">
      <c r="B67" s="32" t="s">
        <v>2812</v>
      </c>
      <c r="C67" s="32" t="s">
        <v>2962</v>
      </c>
      <c r="D67" s="188" t="s">
        <v>2813</v>
      </c>
      <c r="E67" s="27">
        <v>64064</v>
      </c>
      <c r="F67" s="27">
        <f>(1-Содержание!$D$12/100)*E67</f>
        <v>64064</v>
      </c>
      <c r="G67" s="56" t="s">
        <v>2896</v>
      </c>
    </row>
    <row r="68" spans="2:7" ht="63" x14ac:dyDescent="0.25">
      <c r="B68" s="32" t="s">
        <v>2814</v>
      </c>
      <c r="C68" s="32" t="s">
        <v>2963</v>
      </c>
      <c r="D68" s="188" t="s">
        <v>2815</v>
      </c>
      <c r="E68" s="27">
        <v>65900</v>
      </c>
      <c r="F68" s="27">
        <f>(1-Содержание!$D$12/100)*E68</f>
        <v>65900</v>
      </c>
      <c r="G68" s="56" t="s">
        <v>2897</v>
      </c>
    </row>
    <row r="69" spans="2:7" ht="63" x14ac:dyDescent="0.25">
      <c r="B69" s="32" t="s">
        <v>2816</v>
      </c>
      <c r="C69" s="32" t="s">
        <v>2964</v>
      </c>
      <c r="D69" s="188" t="s">
        <v>2817</v>
      </c>
      <c r="E69" s="27">
        <v>73080</v>
      </c>
      <c r="F69" s="27">
        <f>(1-Содержание!$D$12/100)*E69</f>
        <v>73080</v>
      </c>
      <c r="G69" s="56" t="s">
        <v>2898</v>
      </c>
    </row>
    <row r="70" spans="2:7" ht="63" x14ac:dyDescent="0.25">
      <c r="B70" s="32" t="s">
        <v>2818</v>
      </c>
      <c r="C70" s="32" t="s">
        <v>2965</v>
      </c>
      <c r="D70" s="188" t="s">
        <v>2819</v>
      </c>
      <c r="E70" s="27">
        <v>75561</v>
      </c>
      <c r="F70" s="27">
        <f>(1-Содержание!$D$12/100)*E70</f>
        <v>75561</v>
      </c>
      <c r="G70" s="56" t="s">
        <v>2899</v>
      </c>
    </row>
    <row r="71" spans="2:7" ht="63" x14ac:dyDescent="0.25">
      <c r="B71" s="32" t="s">
        <v>2820</v>
      </c>
      <c r="C71" s="32" t="s">
        <v>2966</v>
      </c>
      <c r="D71" s="188" t="s">
        <v>2821</v>
      </c>
      <c r="E71" s="27">
        <v>77558</v>
      </c>
      <c r="F71" s="27">
        <f>(1-Содержание!$D$12/100)*E71</f>
        <v>77558</v>
      </c>
      <c r="G71" s="56" t="s">
        <v>2900</v>
      </c>
    </row>
    <row r="72" spans="2:7" ht="63" x14ac:dyDescent="0.25">
      <c r="B72" s="32" t="s">
        <v>2822</v>
      </c>
      <c r="C72" s="32" t="s">
        <v>2967</v>
      </c>
      <c r="D72" s="188" t="s">
        <v>2823</v>
      </c>
      <c r="E72" s="27">
        <v>81399</v>
      </c>
      <c r="F72" s="27">
        <f>(1-Содержание!$D$12/100)*E72</f>
        <v>81399</v>
      </c>
      <c r="G72" s="56" t="s">
        <v>2901</v>
      </c>
    </row>
    <row r="73" spans="2:7" ht="63" x14ac:dyDescent="0.25">
      <c r="B73" s="32" t="s">
        <v>2824</v>
      </c>
      <c r="C73" s="32" t="s">
        <v>2968</v>
      </c>
      <c r="D73" s="188" t="s">
        <v>2825</v>
      </c>
      <c r="E73" s="190">
        <v>87952</v>
      </c>
      <c r="F73" s="27">
        <f>(1-Содержание!$D$12/100)*E73</f>
        <v>87952</v>
      </c>
      <c r="G73" s="56" t="s">
        <v>2902</v>
      </c>
    </row>
    <row r="74" spans="2:7" ht="21" x14ac:dyDescent="0.25">
      <c r="B74" s="216"/>
      <c r="C74" s="312" t="s">
        <v>2826</v>
      </c>
      <c r="D74" s="312"/>
      <c r="E74" s="312"/>
      <c r="F74" s="27"/>
      <c r="G74" s="216"/>
    </row>
    <row r="75" spans="2:7" ht="63" x14ac:dyDescent="0.25">
      <c r="B75" s="32" t="s">
        <v>2827</v>
      </c>
      <c r="C75" s="32" t="s">
        <v>2969</v>
      </c>
      <c r="D75" s="188" t="s">
        <v>2828</v>
      </c>
      <c r="E75" s="190">
        <v>77617</v>
      </c>
      <c r="F75" s="27">
        <f>(1-Содержание!$D$12/100)*E75</f>
        <v>77617</v>
      </c>
      <c r="G75" s="56" t="s">
        <v>2903</v>
      </c>
    </row>
    <row r="76" spans="2:7" ht="63" x14ac:dyDescent="0.25">
      <c r="B76" s="32" t="s">
        <v>2829</v>
      </c>
      <c r="C76" s="32" t="s">
        <v>2970</v>
      </c>
      <c r="D76" s="188" t="s">
        <v>2830</v>
      </c>
      <c r="E76" s="190">
        <v>83666</v>
      </c>
      <c r="F76" s="27">
        <f>(1-Содержание!$D$12/100)*E76</f>
        <v>83666</v>
      </c>
      <c r="G76" s="56" t="s">
        <v>2904</v>
      </c>
    </row>
    <row r="77" spans="2:7" ht="63" x14ac:dyDescent="0.25">
      <c r="B77" s="32" t="s">
        <v>2831</v>
      </c>
      <c r="C77" s="32" t="s">
        <v>2971</v>
      </c>
      <c r="D77" s="188" t="s">
        <v>2832</v>
      </c>
      <c r="E77" s="190">
        <v>86368</v>
      </c>
      <c r="F77" s="27">
        <f>(1-Содержание!$D$12/100)*E77</f>
        <v>86368</v>
      </c>
      <c r="G77" s="56" t="s">
        <v>2905</v>
      </c>
    </row>
    <row r="78" spans="2:7" ht="63" x14ac:dyDescent="0.25">
      <c r="B78" s="32" t="s">
        <v>2833</v>
      </c>
      <c r="C78" s="32" t="s">
        <v>2972</v>
      </c>
      <c r="D78" s="188" t="s">
        <v>2834</v>
      </c>
      <c r="E78" s="190">
        <v>88741</v>
      </c>
      <c r="F78" s="27">
        <f>(1-Содержание!$D$12/100)*E78</f>
        <v>88741</v>
      </c>
      <c r="G78" s="56" t="s">
        <v>2906</v>
      </c>
    </row>
    <row r="79" spans="2:7" ht="63" x14ac:dyDescent="0.25">
      <c r="B79" s="32" t="s">
        <v>2835</v>
      </c>
      <c r="C79" s="32" t="s">
        <v>2973</v>
      </c>
      <c r="D79" s="188" t="s">
        <v>2836</v>
      </c>
      <c r="E79" s="190">
        <v>92282</v>
      </c>
      <c r="F79" s="27">
        <f>(1-Содержание!$D$12/100)*E79</f>
        <v>92282</v>
      </c>
      <c r="G79" s="56" t="s">
        <v>2907</v>
      </c>
    </row>
    <row r="80" spans="2:7" ht="21" x14ac:dyDescent="0.25">
      <c r="B80" s="216"/>
      <c r="C80" s="312" t="s">
        <v>2837</v>
      </c>
      <c r="D80" s="312"/>
      <c r="E80" s="312"/>
      <c r="F80" s="27"/>
      <c r="G80" s="216"/>
    </row>
    <row r="81" spans="2:10" ht="63" x14ac:dyDescent="0.25">
      <c r="B81" s="32" t="s">
        <v>2838</v>
      </c>
      <c r="C81" s="32" t="s">
        <v>2974</v>
      </c>
      <c r="D81" s="188" t="s">
        <v>2839</v>
      </c>
      <c r="E81" s="190">
        <v>85943</v>
      </c>
      <c r="F81" s="27">
        <f>(1-Содержание!$D$12/100)*E81</f>
        <v>85943</v>
      </c>
      <c r="G81" s="56" t="s">
        <v>2908</v>
      </c>
    </row>
    <row r="82" spans="2:10" ht="63" x14ac:dyDescent="0.25">
      <c r="B82" s="32" t="s">
        <v>2840</v>
      </c>
      <c r="C82" s="32" t="s">
        <v>2975</v>
      </c>
      <c r="D82" s="188" t="s">
        <v>2841</v>
      </c>
      <c r="E82" s="190">
        <v>90196</v>
      </c>
      <c r="F82" s="27">
        <f>(1-Содержание!$D$12/100)*E82</f>
        <v>90196</v>
      </c>
      <c r="G82" s="56" t="s">
        <v>2909</v>
      </c>
    </row>
    <row r="83" spans="2:10" ht="63" x14ac:dyDescent="0.25">
      <c r="B83" s="32" t="s">
        <v>2842</v>
      </c>
      <c r="C83" s="32" t="s">
        <v>2976</v>
      </c>
      <c r="D83" s="188" t="s">
        <v>2843</v>
      </c>
      <c r="E83" s="190">
        <v>92818</v>
      </c>
      <c r="F83" s="27">
        <f>(1-Содержание!$D$12/100)*E83</f>
        <v>92818</v>
      </c>
      <c r="G83" s="56" t="s">
        <v>2910</v>
      </c>
    </row>
    <row r="84" spans="2:10" ht="21" x14ac:dyDescent="0.25">
      <c r="B84" s="216"/>
      <c r="C84" s="312" t="s">
        <v>2844</v>
      </c>
      <c r="D84" s="312"/>
      <c r="E84" s="312"/>
      <c r="F84" s="27"/>
      <c r="G84" s="216"/>
    </row>
    <row r="85" spans="2:10" ht="63" x14ac:dyDescent="0.25">
      <c r="B85" s="32" t="s">
        <v>2845</v>
      </c>
      <c r="C85" s="32" t="s">
        <v>2977</v>
      </c>
      <c r="D85" s="188" t="s">
        <v>2846</v>
      </c>
      <c r="E85" s="190">
        <v>103859</v>
      </c>
      <c r="F85" s="27">
        <f>(1-Содержание!$D$12/100)*E85</f>
        <v>103859</v>
      </c>
      <c r="G85" s="56" t="s">
        <v>2911</v>
      </c>
    </row>
    <row r="86" spans="2:10" x14ac:dyDescent="0.25">
      <c r="H86" s="8"/>
      <c r="J86" s="178"/>
    </row>
    <row r="87" spans="2:10" x14ac:dyDescent="0.25">
      <c r="H87" s="8"/>
      <c r="J87" s="178"/>
    </row>
    <row r="88" spans="2:10" x14ac:dyDescent="0.25">
      <c r="C88" t="s">
        <v>2847</v>
      </c>
      <c r="D88" t="s">
        <v>2912</v>
      </c>
      <c r="H88" s="178"/>
      <c r="J88" s="178"/>
    </row>
    <row r="89" spans="2:10" x14ac:dyDescent="0.25">
      <c r="C89" t="s">
        <v>236</v>
      </c>
      <c r="H89" s="178"/>
      <c r="J89" s="178"/>
    </row>
    <row r="90" spans="2:10" x14ac:dyDescent="0.25">
      <c r="H90" s="8"/>
      <c r="J90" s="178"/>
    </row>
    <row r="91" spans="2:10" x14ac:dyDescent="0.25">
      <c r="J91" s="8"/>
    </row>
  </sheetData>
  <autoFilter ref="F13:G15" xr:uid="{00000000-0009-0000-0000-00000A000000}"/>
  <mergeCells count="8">
    <mergeCell ref="C80:E80"/>
    <mergeCell ref="C84:E84"/>
    <mergeCell ref="C11:F11"/>
    <mergeCell ref="C28:E28"/>
    <mergeCell ref="C42:E42"/>
    <mergeCell ref="C56:E56"/>
    <mergeCell ref="C66:E66"/>
    <mergeCell ref="C74:E7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1:H20"/>
  <sheetViews>
    <sheetView zoomScale="70" zoomScaleNormal="70" workbookViewId="0">
      <selection activeCell="H20" sqref="H20"/>
    </sheetView>
  </sheetViews>
  <sheetFormatPr defaultRowHeight="15.75" x14ac:dyDescent="0.25"/>
  <cols>
    <col min="1" max="1" width="2.28515625" customWidth="1"/>
    <col min="2" max="2" width="21.28515625" customWidth="1"/>
    <col min="3" max="3" width="25.85546875" bestFit="1" customWidth="1"/>
    <col min="4" max="4" width="57.28515625" customWidth="1"/>
    <col min="5" max="5" width="17.7109375" bestFit="1" customWidth="1"/>
    <col min="6" max="6" width="14.85546875" style="8" customWidth="1"/>
    <col min="7" max="7" width="16.140625" style="36" customWidth="1"/>
    <col min="8" max="8" width="99.85546875" customWidth="1"/>
  </cols>
  <sheetData>
    <row r="11" spans="2:8" ht="21" x14ac:dyDescent="0.35">
      <c r="D11" s="298" t="s">
        <v>2221</v>
      </c>
      <c r="E11" s="298"/>
      <c r="F11" s="298"/>
      <c r="G11" s="298"/>
    </row>
    <row r="13" spans="2:8" x14ac:dyDescent="0.25">
      <c r="F13" s="35"/>
    </row>
    <row r="14" spans="2:8" ht="54" customHeight="1" x14ac:dyDescent="0.25">
      <c r="B14" s="136" t="s">
        <v>1362</v>
      </c>
      <c r="C14" s="86" t="s">
        <v>4</v>
      </c>
      <c r="D14" s="86" t="s">
        <v>235</v>
      </c>
      <c r="E14" s="86" t="s">
        <v>358</v>
      </c>
      <c r="F14" s="86" t="s">
        <v>1798</v>
      </c>
      <c r="G14" s="69" t="str">
        <f>CONCATENATE("Цена с учетом скидки ",Содержание!$D$12,"%")</f>
        <v>Цена с учетом скидки 0%</v>
      </c>
      <c r="H14" s="76" t="s">
        <v>675</v>
      </c>
    </row>
    <row r="15" spans="2:8" ht="78.75" x14ac:dyDescent="0.25">
      <c r="B15" s="12" t="s">
        <v>1364</v>
      </c>
      <c r="C15" s="194" t="s">
        <v>2251</v>
      </c>
      <c r="D15" s="13" t="s">
        <v>1366</v>
      </c>
      <c r="E15" s="12" t="s">
        <v>1372</v>
      </c>
      <c r="F15" s="43">
        <v>16215.833333333332</v>
      </c>
      <c r="G15" s="27">
        <f>(1-Содержание!$D$12/100)*Таблица411[[#This Row],[RRP*, руб. с НДС]]</f>
        <v>16215.833333333332</v>
      </c>
      <c r="H15" s="14" t="s">
        <v>1524</v>
      </c>
    </row>
    <row r="16" spans="2:8" ht="78.75" x14ac:dyDescent="0.25">
      <c r="B16" s="12" t="s">
        <v>1364</v>
      </c>
      <c r="C16" s="12" t="s">
        <v>2252</v>
      </c>
      <c r="D16" s="13" t="s">
        <v>1367</v>
      </c>
      <c r="E16" s="12" t="s">
        <v>1373</v>
      </c>
      <c r="F16" s="43">
        <v>19265.833333333332</v>
      </c>
      <c r="G16" s="27">
        <f>(1-Содержание!$D$12/100)*Таблица411[[#This Row],[RRP*, руб. с НДС]]</f>
        <v>19265.833333333332</v>
      </c>
      <c r="H16" s="14" t="s">
        <v>1525</v>
      </c>
    </row>
    <row r="17" spans="2:8" ht="78.75" x14ac:dyDescent="0.25">
      <c r="B17" s="12" t="s">
        <v>1364</v>
      </c>
      <c r="C17" s="12" t="s">
        <v>2253</v>
      </c>
      <c r="D17" s="13" t="s">
        <v>1368</v>
      </c>
      <c r="E17" s="12" t="s">
        <v>1374</v>
      </c>
      <c r="F17" s="43">
        <v>23027.5</v>
      </c>
      <c r="G17" s="27">
        <f>(1-Содержание!$D$12/100)*Таблица411[[#This Row],[RRP*, руб. с НДС]]</f>
        <v>23027.5</v>
      </c>
      <c r="H17" s="14" t="s">
        <v>1526</v>
      </c>
    </row>
    <row r="18" spans="2:8" ht="78.75" x14ac:dyDescent="0.25">
      <c r="B18" s="12" t="s">
        <v>1363</v>
      </c>
      <c r="C18" s="194" t="s">
        <v>2254</v>
      </c>
      <c r="D18" s="13" t="s">
        <v>1369</v>
      </c>
      <c r="E18" s="12" t="s">
        <v>1375</v>
      </c>
      <c r="F18" s="43">
        <v>17740.833333333332</v>
      </c>
      <c r="G18" s="27">
        <f>(1-Содержание!$D$12/100)*Таблица411[[#This Row],[RRP*, руб. с НДС]]</f>
        <v>17740.833333333332</v>
      </c>
      <c r="H18" s="14" t="s">
        <v>1527</v>
      </c>
    </row>
    <row r="19" spans="2:8" ht="78.75" x14ac:dyDescent="0.25">
      <c r="B19" s="12" t="s">
        <v>1363</v>
      </c>
      <c r="C19" s="12" t="s">
        <v>2255</v>
      </c>
      <c r="D19" s="13" t="s">
        <v>1370</v>
      </c>
      <c r="E19" s="12" t="s">
        <v>1376</v>
      </c>
      <c r="F19" s="43">
        <v>20790.833333333336</v>
      </c>
      <c r="G19" s="27">
        <f>(1-Содержание!$D$12/100)*Таблица411[[#This Row],[RRP*, руб. с НДС]]</f>
        <v>20790.833333333336</v>
      </c>
      <c r="H19" s="14" t="s">
        <v>1528</v>
      </c>
    </row>
    <row r="20" spans="2:8" ht="78.75" x14ac:dyDescent="0.25">
      <c r="B20" s="12" t="s">
        <v>1363</v>
      </c>
      <c r="C20" s="12" t="s">
        <v>2256</v>
      </c>
      <c r="D20" s="13" t="s">
        <v>1371</v>
      </c>
      <c r="E20" s="12" t="s">
        <v>1377</v>
      </c>
      <c r="F20" s="43">
        <v>24552.5</v>
      </c>
      <c r="G20" s="27">
        <f>(1-Содержание!$D$12/100)*Таблица411[[#This Row],[RRP*, руб. с НДС]]</f>
        <v>24552.5</v>
      </c>
      <c r="H20" s="14" t="s">
        <v>1529</v>
      </c>
    </row>
  </sheetData>
  <autoFilter ref="G14:H20" xr:uid="{00000000-0009-0000-0000-00000A000000}"/>
  <mergeCells count="1">
    <mergeCell ref="D11:G1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2:G48"/>
  <sheetViews>
    <sheetView zoomScale="70" zoomScaleNormal="70" workbookViewId="0">
      <selection activeCell="C21" sqref="C21"/>
    </sheetView>
  </sheetViews>
  <sheetFormatPr defaultColWidth="8.7109375" defaultRowHeight="15" x14ac:dyDescent="0.25"/>
  <cols>
    <col min="1" max="1" width="2.5703125" style="71" customWidth="1"/>
    <col min="2" max="2" width="35.85546875" style="70" customWidth="1"/>
    <col min="3" max="3" width="37.42578125" style="71" customWidth="1"/>
    <col min="4" max="4" width="34" style="70" customWidth="1"/>
    <col min="5" max="5" width="13.5703125" style="70" customWidth="1"/>
    <col min="6" max="6" width="16.42578125" style="70" customWidth="1"/>
    <col min="7" max="7" width="112.85546875" style="71" customWidth="1"/>
    <col min="8" max="8" width="22.140625" style="71" customWidth="1"/>
    <col min="9" max="16384" width="8.7109375" style="71"/>
  </cols>
  <sheetData>
    <row r="12" spans="2:7" ht="21" x14ac:dyDescent="0.25">
      <c r="C12" s="291" t="s">
        <v>2706</v>
      </c>
      <c r="D12" s="291"/>
      <c r="E12" s="291"/>
      <c r="F12" s="291"/>
      <c r="G12" s="116"/>
    </row>
    <row r="13" spans="2:7" ht="26.1" customHeight="1" x14ac:dyDescent="0.25"/>
    <row r="14" spans="2:7" ht="31.5" x14ac:dyDescent="0.25">
      <c r="B14" s="132" t="s">
        <v>4</v>
      </c>
      <c r="C14" s="133" t="s">
        <v>1744</v>
      </c>
      <c r="D14" s="133" t="s">
        <v>1789</v>
      </c>
      <c r="E14" s="133" t="s">
        <v>1798</v>
      </c>
      <c r="F14" s="134" t="str">
        <f>CONCATENATE("Цена с учетом скидки ",Содержание!$D$12,"%")</f>
        <v>Цена с учетом скидки 0%</v>
      </c>
      <c r="G14" s="135" t="s">
        <v>675</v>
      </c>
    </row>
    <row r="15" spans="2:7" ht="45" x14ac:dyDescent="0.25">
      <c r="B15" s="72" t="s">
        <v>1790</v>
      </c>
      <c r="C15" s="115" t="s">
        <v>1745</v>
      </c>
      <c r="D15" s="73" t="s">
        <v>1843</v>
      </c>
      <c r="E15" s="73">
        <v>38531.666666666672</v>
      </c>
      <c r="F15" s="74">
        <f>(1-Содержание!$D$12/100)*E15</f>
        <v>38531.666666666672</v>
      </c>
      <c r="G15" s="75" t="s">
        <v>2354</v>
      </c>
    </row>
    <row r="16" spans="2:7" ht="30" x14ac:dyDescent="0.25">
      <c r="B16" s="72" t="s">
        <v>1791</v>
      </c>
      <c r="C16" s="115" t="s">
        <v>1746</v>
      </c>
      <c r="D16" s="73" t="s">
        <v>1844</v>
      </c>
      <c r="E16" s="73">
        <v>87025.65</v>
      </c>
      <c r="F16" s="74">
        <f>(1-Содержание!$D$12/100)*E16</f>
        <v>87025.65</v>
      </c>
      <c r="G16" s="75" t="s">
        <v>2305</v>
      </c>
    </row>
    <row r="17" spans="2:7" ht="30" x14ac:dyDescent="0.25">
      <c r="B17" s="72" t="s">
        <v>1747</v>
      </c>
      <c r="C17" s="115" t="s">
        <v>1748</v>
      </c>
      <c r="D17" s="73" t="s">
        <v>1845</v>
      </c>
      <c r="E17" s="73">
        <v>98565.833333333343</v>
      </c>
      <c r="F17" s="74">
        <f>(1-Содержание!$D$12/100)*E17</f>
        <v>98565.833333333343</v>
      </c>
      <c r="G17" s="75" t="s">
        <v>2090</v>
      </c>
    </row>
    <row r="18" spans="2:7" ht="30" x14ac:dyDescent="0.25">
      <c r="B18" s="72" t="s">
        <v>1792</v>
      </c>
      <c r="C18" s="115" t="s">
        <v>1749</v>
      </c>
      <c r="D18" s="73" t="s">
        <v>1844</v>
      </c>
      <c r="E18" s="73">
        <v>83732.666666666672</v>
      </c>
      <c r="F18" s="74">
        <f>(1-Содержание!$D$12/100)*E18</f>
        <v>83732.666666666672</v>
      </c>
      <c r="G18" s="75" t="s">
        <v>2306</v>
      </c>
    </row>
    <row r="19" spans="2:7" ht="30" x14ac:dyDescent="0.25">
      <c r="B19" s="72" t="s">
        <v>1750</v>
      </c>
      <c r="C19" s="115" t="s">
        <v>1751</v>
      </c>
      <c r="D19" s="73" t="s">
        <v>1845</v>
      </c>
      <c r="E19" s="73">
        <v>99501.166666666672</v>
      </c>
      <c r="F19" s="74">
        <f>(1-Содержание!$D$12/100)*E19</f>
        <v>99501.166666666672</v>
      </c>
      <c r="G19" s="75" t="s">
        <v>2307</v>
      </c>
    </row>
    <row r="20" spans="2:7" ht="30" x14ac:dyDescent="0.25">
      <c r="B20" s="72" t="s">
        <v>1793</v>
      </c>
      <c r="C20" s="115" t="s">
        <v>1752</v>
      </c>
      <c r="D20" s="73" t="s">
        <v>1844</v>
      </c>
      <c r="E20" s="73">
        <v>69859.233333333337</v>
      </c>
      <c r="F20" s="74">
        <f>(1-Содержание!$D$12/100)*E20</f>
        <v>69859.233333333337</v>
      </c>
      <c r="G20" s="75" t="s">
        <v>2308</v>
      </c>
    </row>
    <row r="21" spans="2:7" ht="30" x14ac:dyDescent="0.25">
      <c r="B21" s="72" t="s">
        <v>1753</v>
      </c>
      <c r="C21" s="115" t="s">
        <v>1754</v>
      </c>
      <c r="D21" s="73" t="s">
        <v>1845</v>
      </c>
      <c r="E21" s="73">
        <v>73864.899999999994</v>
      </c>
      <c r="F21" s="74">
        <f>(1-Содержание!$D$12/100)*E21</f>
        <v>73864.899999999994</v>
      </c>
      <c r="G21" s="75" t="s">
        <v>2309</v>
      </c>
    </row>
    <row r="22" spans="2:7" ht="30" x14ac:dyDescent="0.25">
      <c r="B22" s="72" t="s">
        <v>1794</v>
      </c>
      <c r="C22" s="115" t="s">
        <v>1755</v>
      </c>
      <c r="D22" s="73" t="s">
        <v>2244</v>
      </c>
      <c r="E22" s="73">
        <v>128089.83333333334</v>
      </c>
      <c r="F22" s="74">
        <f>(1-Содержание!$D$12/100)*E22</f>
        <v>128089.83333333334</v>
      </c>
      <c r="G22" s="75" t="s">
        <v>2310</v>
      </c>
    </row>
    <row r="23" spans="2:7" ht="30" x14ac:dyDescent="0.25">
      <c r="B23" s="72" t="s">
        <v>1756</v>
      </c>
      <c r="C23" s="115" t="s">
        <v>1757</v>
      </c>
      <c r="D23" s="73" t="s">
        <v>1847</v>
      </c>
      <c r="E23" s="73">
        <v>153506.5</v>
      </c>
      <c r="F23" s="74">
        <f>(1-Содержание!$D$12/100)*E23</f>
        <v>153506.5</v>
      </c>
      <c r="G23" s="75" t="s">
        <v>2311</v>
      </c>
    </row>
    <row r="24" spans="2:7" ht="45" x14ac:dyDescent="0.25">
      <c r="B24" s="72" t="s">
        <v>1795</v>
      </c>
      <c r="C24" s="115" t="s">
        <v>1758</v>
      </c>
      <c r="D24" s="73" t="s">
        <v>1848</v>
      </c>
      <c r="E24" s="73">
        <v>213276.33333333334</v>
      </c>
      <c r="F24" s="74">
        <f>(1-Содержание!$D$12/100)*E24</f>
        <v>213276.33333333334</v>
      </c>
      <c r="G24" s="202" t="s">
        <v>2312</v>
      </c>
    </row>
    <row r="25" spans="2:7" ht="45" x14ac:dyDescent="0.25">
      <c r="B25" s="72" t="s">
        <v>2301</v>
      </c>
      <c r="C25" s="115" t="s">
        <v>2302</v>
      </c>
      <c r="D25" s="73" t="s">
        <v>2303</v>
      </c>
      <c r="E25" s="73">
        <v>225500</v>
      </c>
      <c r="F25" s="74">
        <f>(1-Содержание!$D$12/100)*E25</f>
        <v>225500</v>
      </c>
      <c r="G25" s="202" t="s">
        <v>2304</v>
      </c>
    </row>
    <row r="26" spans="2:7" ht="30" x14ac:dyDescent="0.25">
      <c r="B26" s="72" t="s">
        <v>1759</v>
      </c>
      <c r="C26" s="115" t="s">
        <v>1760</v>
      </c>
      <c r="D26" s="73" t="s">
        <v>2313</v>
      </c>
      <c r="E26" s="73">
        <v>34231.166666666672</v>
      </c>
      <c r="F26" s="74">
        <f>(1-Содержание!$D$12/100)*E26</f>
        <v>34231.166666666672</v>
      </c>
      <c r="G26" s="75" t="s">
        <v>2314</v>
      </c>
    </row>
    <row r="27" spans="2:7" ht="30" x14ac:dyDescent="0.25">
      <c r="B27" s="72" t="s">
        <v>1761</v>
      </c>
      <c r="C27" s="115" t="s">
        <v>1762</v>
      </c>
      <c r="D27" s="73" t="s">
        <v>2315</v>
      </c>
      <c r="E27" s="73">
        <v>39461.916666666672</v>
      </c>
      <c r="F27" s="74">
        <f>(1-Содержание!$D$12/100)*E27</f>
        <v>39461.916666666672</v>
      </c>
      <c r="G27" s="75" t="s">
        <v>2316</v>
      </c>
    </row>
    <row r="28" spans="2:7" ht="30" x14ac:dyDescent="0.25">
      <c r="B28" s="72" t="s">
        <v>1763</v>
      </c>
      <c r="C28" s="115" t="s">
        <v>1764</v>
      </c>
      <c r="D28" s="73" t="s">
        <v>2317</v>
      </c>
      <c r="E28" s="73">
        <v>40633.116666666669</v>
      </c>
      <c r="F28" s="74">
        <f>(1-Содержание!$D$12/100)*E28</f>
        <v>40633.116666666669</v>
      </c>
      <c r="G28" s="75" t="s">
        <v>2316</v>
      </c>
    </row>
    <row r="29" spans="2:7" ht="30" x14ac:dyDescent="0.25">
      <c r="B29" s="72" t="s">
        <v>1765</v>
      </c>
      <c r="C29" s="115" t="s">
        <v>1766</v>
      </c>
      <c r="D29" s="73" t="s">
        <v>2318</v>
      </c>
      <c r="E29" s="73">
        <v>43375.066666666666</v>
      </c>
      <c r="F29" s="74">
        <f>(1-Содержание!$D$12/100)*E29</f>
        <v>43375.066666666666</v>
      </c>
      <c r="G29" s="75" t="s">
        <v>2319</v>
      </c>
    </row>
    <row r="30" spans="2:7" ht="30" x14ac:dyDescent="0.25">
      <c r="B30" s="72" t="s">
        <v>1767</v>
      </c>
      <c r="C30" s="115" t="s">
        <v>1768</v>
      </c>
      <c r="D30" s="73" t="s">
        <v>2320</v>
      </c>
      <c r="E30" s="73">
        <v>55360</v>
      </c>
      <c r="F30" s="74">
        <f>(1-Содержание!$D$12/100)*E30</f>
        <v>55360</v>
      </c>
      <c r="G30" s="75" t="s">
        <v>2319</v>
      </c>
    </row>
    <row r="31" spans="2:7" ht="30" x14ac:dyDescent="0.25">
      <c r="B31" s="72" t="s">
        <v>2358</v>
      </c>
      <c r="C31" s="115" t="s">
        <v>2360</v>
      </c>
      <c r="D31" s="73" t="s">
        <v>2359</v>
      </c>
      <c r="E31" s="73">
        <v>55360</v>
      </c>
      <c r="F31" s="74">
        <f>(1-Содержание!$D$12/100)*E31</f>
        <v>55360</v>
      </c>
      <c r="G31" s="75" t="s">
        <v>2321</v>
      </c>
    </row>
    <row r="32" spans="2:7" ht="30" x14ac:dyDescent="0.25">
      <c r="B32" s="72" t="s">
        <v>1849</v>
      </c>
      <c r="C32" s="115" t="s">
        <v>1850</v>
      </c>
      <c r="D32" s="73" t="s">
        <v>2244</v>
      </c>
      <c r="E32" s="73">
        <v>55360</v>
      </c>
      <c r="F32" s="74">
        <f>(1-Содержание!$D$12/100)*E32</f>
        <v>55360</v>
      </c>
      <c r="G32" s="75" t="s">
        <v>2321</v>
      </c>
    </row>
    <row r="33" spans="2:7" ht="30" x14ac:dyDescent="0.25">
      <c r="B33" s="208" t="s">
        <v>2322</v>
      </c>
      <c r="C33" s="115" t="s">
        <v>2323</v>
      </c>
      <c r="D33" s="73" t="s">
        <v>2324</v>
      </c>
      <c r="E33" s="73">
        <v>73983</v>
      </c>
      <c r="F33" s="74">
        <f>(1-Содержание!$D$12/100)*E33</f>
        <v>73983</v>
      </c>
      <c r="G33" s="75" t="s">
        <v>2325</v>
      </c>
    </row>
    <row r="34" spans="2:7" ht="30" x14ac:dyDescent="0.25">
      <c r="B34" s="208" t="s">
        <v>2326</v>
      </c>
      <c r="C34" s="115" t="s">
        <v>2327</v>
      </c>
      <c r="D34" s="73" t="s">
        <v>1846</v>
      </c>
      <c r="E34" s="73">
        <v>68236</v>
      </c>
      <c r="F34" s="74">
        <f>(1-Содержание!$D$12/100)*E34</f>
        <v>68236</v>
      </c>
      <c r="G34" s="75" t="s">
        <v>2328</v>
      </c>
    </row>
    <row r="35" spans="2:7" ht="30" x14ac:dyDescent="0.25">
      <c r="B35" s="72" t="s">
        <v>2355</v>
      </c>
      <c r="C35" s="115" t="s">
        <v>2356</v>
      </c>
      <c r="D35" s="73" t="s">
        <v>2357</v>
      </c>
      <c r="E35" s="73">
        <v>55360</v>
      </c>
      <c r="F35" s="74">
        <f>(1-Содержание!$D$12/100)*E35</f>
        <v>55360</v>
      </c>
      <c r="G35" s="75" t="s">
        <v>2330</v>
      </c>
    </row>
    <row r="36" spans="2:7" ht="30" x14ac:dyDescent="0.25">
      <c r="B36" s="72" t="s">
        <v>1769</v>
      </c>
      <c r="C36" s="115" t="s">
        <v>1770</v>
      </c>
      <c r="D36" s="73" t="s">
        <v>2329</v>
      </c>
      <c r="E36" s="73">
        <v>63653.805000000008</v>
      </c>
      <c r="F36" s="74">
        <f>(1-Содержание!$D$12/100)*E36</f>
        <v>63653.805000000008</v>
      </c>
      <c r="G36" s="75" t="s">
        <v>2330</v>
      </c>
    </row>
    <row r="37" spans="2:7" ht="30" x14ac:dyDescent="0.25">
      <c r="B37" s="72" t="s">
        <v>1771</v>
      </c>
      <c r="C37" s="115" t="s">
        <v>1772</v>
      </c>
      <c r="D37" s="73" t="s">
        <v>2331</v>
      </c>
      <c r="E37" s="73">
        <v>69939.85500000001</v>
      </c>
      <c r="F37" s="74">
        <f>(1-Содержание!$D$12/100)*E37</f>
        <v>69939.85500000001</v>
      </c>
      <c r="G37" s="75" t="s">
        <v>2330</v>
      </c>
    </row>
    <row r="38" spans="2:7" ht="30" x14ac:dyDescent="0.25">
      <c r="B38" s="72" t="s">
        <v>1773</v>
      </c>
      <c r="C38" s="115" t="s">
        <v>1774</v>
      </c>
      <c r="D38" s="73" t="s">
        <v>1847</v>
      </c>
      <c r="E38" s="73">
        <v>62840</v>
      </c>
      <c r="F38" s="74">
        <f>(1-Содержание!$D$12/100)*E38</f>
        <v>62840</v>
      </c>
      <c r="G38" s="75" t="s">
        <v>2332</v>
      </c>
    </row>
    <row r="39" spans="2:7" ht="30" x14ac:dyDescent="0.25">
      <c r="B39" s="208" t="s">
        <v>2333</v>
      </c>
      <c r="C39" s="115" t="s">
        <v>2334</v>
      </c>
      <c r="D39" s="73" t="s">
        <v>2335</v>
      </c>
      <c r="E39" s="73">
        <v>79800</v>
      </c>
      <c r="F39" s="74">
        <f>(1-Содержание!$D$12/100)*E39</f>
        <v>79800</v>
      </c>
      <c r="G39" s="75" t="s">
        <v>2336</v>
      </c>
    </row>
    <row r="40" spans="2:7" ht="30" x14ac:dyDescent="0.25">
      <c r="B40" s="208" t="s">
        <v>2337</v>
      </c>
      <c r="C40" s="115" t="s">
        <v>2338</v>
      </c>
      <c r="D40" s="73" t="s">
        <v>1847</v>
      </c>
      <c r="E40" s="73">
        <v>73700</v>
      </c>
      <c r="F40" s="74">
        <f>(1-Содержание!$D$12/100)*E40</f>
        <v>73700</v>
      </c>
      <c r="G40" s="75" t="s">
        <v>2339</v>
      </c>
    </row>
    <row r="41" spans="2:7" ht="30" x14ac:dyDescent="0.25">
      <c r="B41" s="72" t="s">
        <v>1775</v>
      </c>
      <c r="C41" s="115" t="s">
        <v>1776</v>
      </c>
      <c r="D41" s="73" t="s">
        <v>2340</v>
      </c>
      <c r="E41" s="73">
        <v>73167.974999999991</v>
      </c>
      <c r="F41" s="74">
        <f>(1-Содержание!$D$12/100)*E41</f>
        <v>73167.974999999991</v>
      </c>
      <c r="G41" s="75" t="s">
        <v>2341</v>
      </c>
    </row>
    <row r="42" spans="2:7" ht="30" x14ac:dyDescent="0.25">
      <c r="B42" s="72" t="s">
        <v>1777</v>
      </c>
      <c r="C42" s="115" t="s">
        <v>1778</v>
      </c>
      <c r="D42" s="73" t="s">
        <v>2342</v>
      </c>
      <c r="E42" s="73">
        <v>75040.065000000002</v>
      </c>
      <c r="F42" s="74">
        <f>(1-Содержание!$D$12/100)*E42</f>
        <v>75040.065000000002</v>
      </c>
      <c r="G42" s="75" t="s">
        <v>2343</v>
      </c>
    </row>
    <row r="43" spans="2:7" ht="30" x14ac:dyDescent="0.25">
      <c r="B43" s="72" t="s">
        <v>1779</v>
      </c>
      <c r="C43" s="115" t="s">
        <v>1780</v>
      </c>
      <c r="D43" s="73" t="s">
        <v>2344</v>
      </c>
      <c r="E43" s="73">
        <v>77056.724999999991</v>
      </c>
      <c r="F43" s="74">
        <f>(1-Содержание!$D$12/100)*E43</f>
        <v>77056.724999999991</v>
      </c>
      <c r="G43" s="75" t="s">
        <v>2336</v>
      </c>
    </row>
    <row r="44" spans="2:7" ht="30" x14ac:dyDescent="0.25">
      <c r="B44" s="72" t="s">
        <v>1781</v>
      </c>
      <c r="C44" s="115" t="s">
        <v>1782</v>
      </c>
      <c r="D44" s="73" t="s">
        <v>2345</v>
      </c>
      <c r="E44" s="73">
        <v>78964.5</v>
      </c>
      <c r="F44" s="74">
        <f>(1-Содержание!$D$12/100)*E44</f>
        <v>78964.5</v>
      </c>
      <c r="G44" s="75" t="s">
        <v>2346</v>
      </c>
    </row>
    <row r="45" spans="2:7" ht="30" x14ac:dyDescent="0.25">
      <c r="B45" s="72" t="s">
        <v>1783</v>
      </c>
      <c r="C45" s="115" t="s">
        <v>1784</v>
      </c>
      <c r="D45" s="73" t="s">
        <v>2347</v>
      </c>
      <c r="E45" s="73">
        <v>87105.966666666674</v>
      </c>
      <c r="F45" s="74">
        <f>(1-Содержание!$D$12/100)*E45</f>
        <v>87105.966666666674</v>
      </c>
      <c r="G45" s="75" t="s">
        <v>2348</v>
      </c>
    </row>
    <row r="46" spans="2:7" ht="30.95" customHeight="1" x14ac:dyDescent="0.25">
      <c r="B46" s="72" t="s">
        <v>1796</v>
      </c>
      <c r="C46" s="115" t="s">
        <v>1785</v>
      </c>
      <c r="D46" s="73" t="s">
        <v>2349</v>
      </c>
      <c r="E46" s="73">
        <v>145047.83333333334</v>
      </c>
      <c r="F46" s="74">
        <f>(1-Содержание!$D$12/100)*E46</f>
        <v>145047.83333333334</v>
      </c>
      <c r="G46" s="75" t="s">
        <v>2350</v>
      </c>
    </row>
    <row r="47" spans="2:7" ht="30" x14ac:dyDescent="0.25">
      <c r="B47" s="72" t="s">
        <v>1797</v>
      </c>
      <c r="C47" s="115" t="s">
        <v>2351</v>
      </c>
      <c r="D47" s="73" t="s">
        <v>1846</v>
      </c>
      <c r="E47" s="73">
        <v>52053.333333333336</v>
      </c>
      <c r="F47" s="74">
        <f>(1-Содержание!$D$12/100)*E47</f>
        <v>52053.333333333336</v>
      </c>
      <c r="G47" s="75" t="s">
        <v>2352</v>
      </c>
    </row>
    <row r="48" spans="2:7" x14ac:dyDescent="0.25">
      <c r="B48" s="203" t="s">
        <v>2203</v>
      </c>
      <c r="C48" s="204" t="s">
        <v>2204</v>
      </c>
      <c r="D48" s="205" t="s">
        <v>2205</v>
      </c>
      <c r="E48" s="206">
        <v>44280</v>
      </c>
      <c r="F48" s="74">
        <f>(1-Содержание!$D$12/100)*E48</f>
        <v>44280</v>
      </c>
      <c r="G48" s="207" t="s">
        <v>2353</v>
      </c>
    </row>
  </sheetData>
  <autoFilter ref="B14:G14" xr:uid="{00000000-0009-0000-0000-000002000000}"/>
  <mergeCells count="1">
    <mergeCell ref="C12:F1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67D9A-BBC8-4284-8A46-582A1CAB04E9}">
  <dimension ref="A12:G26"/>
  <sheetViews>
    <sheetView zoomScale="80" zoomScaleNormal="80" workbookViewId="0">
      <selection activeCell="F24" sqref="F24"/>
    </sheetView>
  </sheetViews>
  <sheetFormatPr defaultColWidth="8.7109375" defaultRowHeight="15" x14ac:dyDescent="0.25"/>
  <cols>
    <col min="1" max="1" width="2.5703125" style="71" customWidth="1"/>
    <col min="2" max="2" width="35.85546875" style="70" customWidth="1"/>
    <col min="3" max="3" width="37.42578125" style="71" customWidth="1"/>
    <col min="4" max="4" width="34" style="70" customWidth="1"/>
    <col min="5" max="5" width="13.5703125" style="70" customWidth="1"/>
    <col min="6" max="6" width="16.42578125" style="70" customWidth="1"/>
    <col min="7" max="7" width="112.85546875" style="71" customWidth="1"/>
    <col min="8" max="8" width="22.140625" style="71" customWidth="1"/>
    <col min="9" max="16384" width="8.7109375" style="71"/>
  </cols>
  <sheetData>
    <row r="12" spans="2:7" ht="21" x14ac:dyDescent="0.25">
      <c r="C12" s="291" t="s">
        <v>2705</v>
      </c>
      <c r="D12" s="291"/>
      <c r="E12" s="291"/>
      <c r="F12" s="291"/>
      <c r="G12" s="116"/>
    </row>
    <row r="13" spans="2:7" ht="25.5" customHeight="1" x14ac:dyDescent="0.25"/>
    <row r="14" spans="2:7" ht="31.5" x14ac:dyDescent="0.25">
      <c r="B14" s="132" t="s">
        <v>4</v>
      </c>
      <c r="C14" s="133" t="s">
        <v>1744</v>
      </c>
      <c r="D14" s="133" t="s">
        <v>1789</v>
      </c>
      <c r="E14" s="133" t="s">
        <v>1798</v>
      </c>
      <c r="F14" s="290" t="s">
        <v>2730</v>
      </c>
      <c r="G14" s="135" t="s">
        <v>675</v>
      </c>
    </row>
    <row r="15" spans="2:7" ht="90" x14ac:dyDescent="0.25">
      <c r="B15" s="251" t="s">
        <v>2707</v>
      </c>
      <c r="C15" s="252" t="s">
        <v>2713</v>
      </c>
      <c r="D15" s="253" t="s">
        <v>2716</v>
      </c>
      <c r="E15" s="253">
        <v>32000</v>
      </c>
      <c r="F15" s="74">
        <f>(1-10%)*E15</f>
        <v>28800</v>
      </c>
      <c r="G15" s="254" t="s">
        <v>2722</v>
      </c>
    </row>
    <row r="16" spans="2:7" ht="105" x14ac:dyDescent="0.25">
      <c r="B16" s="251" t="s">
        <v>2708</v>
      </c>
      <c r="C16" s="252" t="s">
        <v>1749</v>
      </c>
      <c r="D16" s="253" t="s">
        <v>2717</v>
      </c>
      <c r="E16" s="253">
        <v>65550</v>
      </c>
      <c r="F16" s="74">
        <f t="shared" ref="F16:F26" si="0">(1-10%)*E16</f>
        <v>58995</v>
      </c>
      <c r="G16" s="254" t="s">
        <v>2723</v>
      </c>
    </row>
    <row r="17" spans="1:7" ht="135" x14ac:dyDescent="0.25">
      <c r="B17" s="251" t="s">
        <v>2709</v>
      </c>
      <c r="C17" s="252" t="s">
        <v>1755</v>
      </c>
      <c r="D17" s="253" t="s">
        <v>2718</v>
      </c>
      <c r="E17" s="253">
        <v>90000</v>
      </c>
      <c r="F17" s="74">
        <f t="shared" si="0"/>
        <v>81000</v>
      </c>
      <c r="G17" s="254" t="s">
        <v>2724</v>
      </c>
    </row>
    <row r="18" spans="1:7" ht="105" x14ac:dyDescent="0.25">
      <c r="B18" s="251" t="s">
        <v>2710</v>
      </c>
      <c r="C18" s="252" t="s">
        <v>1758</v>
      </c>
      <c r="D18" s="253" t="s">
        <v>2719</v>
      </c>
      <c r="E18" s="253">
        <v>157200</v>
      </c>
      <c r="F18" s="74">
        <f t="shared" si="0"/>
        <v>141480</v>
      </c>
      <c r="G18" s="255" t="s">
        <v>2725</v>
      </c>
    </row>
    <row r="19" spans="1:7" ht="90" x14ac:dyDescent="0.25">
      <c r="B19" s="251" t="s">
        <v>2711</v>
      </c>
      <c r="C19" s="252" t="s">
        <v>2714</v>
      </c>
      <c r="D19" s="253" t="s">
        <v>2720</v>
      </c>
      <c r="E19" s="253">
        <v>28500</v>
      </c>
      <c r="F19" s="74">
        <f t="shared" si="0"/>
        <v>25650</v>
      </c>
      <c r="G19" s="254" t="s">
        <v>2726</v>
      </c>
    </row>
    <row r="20" spans="1:7" ht="120" x14ac:dyDescent="0.25">
      <c r="B20" s="251" t="s">
        <v>2712</v>
      </c>
      <c r="C20" s="252" t="s">
        <v>2715</v>
      </c>
      <c r="D20" s="253" t="s">
        <v>2721</v>
      </c>
      <c r="E20" s="253">
        <v>47500</v>
      </c>
      <c r="F20" s="74">
        <f t="shared" si="0"/>
        <v>42750</v>
      </c>
      <c r="G20" s="254" t="s">
        <v>2727</v>
      </c>
    </row>
    <row r="21" spans="1:7" ht="30" x14ac:dyDescent="0.25">
      <c r="B21" s="251" t="s">
        <v>1797</v>
      </c>
      <c r="C21" s="252" t="s">
        <v>2351</v>
      </c>
      <c r="D21" s="253" t="s">
        <v>2721</v>
      </c>
      <c r="E21" s="253">
        <v>39000</v>
      </c>
      <c r="F21" s="74">
        <f t="shared" si="0"/>
        <v>35100</v>
      </c>
      <c r="G21" s="254" t="s">
        <v>2728</v>
      </c>
    </row>
    <row r="22" spans="1:7" ht="105" x14ac:dyDescent="0.25">
      <c r="B22" s="251" t="s">
        <v>3113</v>
      </c>
      <c r="C22" s="252" t="s">
        <v>1751</v>
      </c>
      <c r="D22" s="253" t="s">
        <v>3114</v>
      </c>
      <c r="E22" s="314">
        <v>78550</v>
      </c>
      <c r="F22" s="314">
        <f t="shared" si="0"/>
        <v>70695</v>
      </c>
      <c r="G22" s="254" t="s">
        <v>3124</v>
      </c>
    </row>
    <row r="23" spans="1:7" ht="135" x14ac:dyDescent="0.25">
      <c r="B23" s="251" t="s">
        <v>3115</v>
      </c>
      <c r="C23" s="252" t="s">
        <v>1757</v>
      </c>
      <c r="D23" s="253" t="s">
        <v>3116</v>
      </c>
      <c r="E23" s="314">
        <v>96000</v>
      </c>
      <c r="F23" s="314">
        <f t="shared" si="0"/>
        <v>86400</v>
      </c>
      <c r="G23" s="254" t="s">
        <v>3125</v>
      </c>
    </row>
    <row r="24" spans="1:7" ht="135" x14ac:dyDescent="0.25">
      <c r="B24" s="315" t="s">
        <v>3117</v>
      </c>
      <c r="C24" s="252" t="s">
        <v>3118</v>
      </c>
      <c r="D24" s="253" t="s">
        <v>2718</v>
      </c>
      <c r="E24" s="314">
        <v>56000</v>
      </c>
      <c r="F24" s="314">
        <f t="shared" si="0"/>
        <v>50400</v>
      </c>
      <c r="G24" s="254" t="s">
        <v>3126</v>
      </c>
    </row>
    <row r="25" spans="1:7" ht="135" x14ac:dyDescent="0.25">
      <c r="A25" s="316"/>
      <c r="B25" s="315" t="s">
        <v>3119</v>
      </c>
      <c r="C25" s="252" t="s">
        <v>3120</v>
      </c>
      <c r="D25" s="253" t="s">
        <v>3116</v>
      </c>
      <c r="E25" s="314">
        <v>58900</v>
      </c>
      <c r="F25" s="314">
        <f t="shared" si="0"/>
        <v>53010</v>
      </c>
      <c r="G25" s="254" t="s">
        <v>3127</v>
      </c>
    </row>
    <row r="26" spans="1:7" ht="135" x14ac:dyDescent="0.25">
      <c r="A26" s="316"/>
      <c r="B26" s="251" t="s">
        <v>3121</v>
      </c>
      <c r="C26" s="252" t="s">
        <v>3122</v>
      </c>
      <c r="D26" s="253" t="s">
        <v>3123</v>
      </c>
      <c r="E26" s="314">
        <v>50800</v>
      </c>
      <c r="F26" s="314">
        <f t="shared" si="0"/>
        <v>45720</v>
      </c>
      <c r="G26" s="254" t="s">
        <v>3128</v>
      </c>
    </row>
  </sheetData>
  <autoFilter ref="B14:G14" xr:uid="{00000000-0009-0000-0000-000002000000}"/>
  <mergeCells count="1">
    <mergeCell ref="C12:F1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52"/>
  <sheetViews>
    <sheetView topLeftCell="B1" zoomScale="70" zoomScaleNormal="70" workbookViewId="0">
      <selection activeCell="G15" sqref="G15"/>
    </sheetView>
  </sheetViews>
  <sheetFormatPr defaultColWidth="8.7109375" defaultRowHeight="15.75" x14ac:dyDescent="0.25"/>
  <cols>
    <col min="1" max="1" width="2.28515625" style="36" customWidth="1"/>
    <col min="2" max="2" width="35.28515625" style="165" customWidth="1"/>
    <col min="3" max="3" width="16.5703125" style="36" customWidth="1"/>
    <col min="4" max="4" width="55.42578125" style="165" customWidth="1"/>
    <col min="5" max="5" width="19.85546875" style="36" customWidth="1"/>
    <col min="6" max="7" width="15.140625" style="172" customWidth="1"/>
    <col min="8" max="8" width="91.5703125" style="169" customWidth="1"/>
    <col min="9" max="16384" width="8.7109375" style="36"/>
  </cols>
  <sheetData>
    <row r="1" spans="2:14" x14ac:dyDescent="0.25">
      <c r="B1" s="299"/>
      <c r="C1" s="7"/>
    </row>
    <row r="2" spans="2:14" x14ac:dyDescent="0.25">
      <c r="B2" s="299"/>
      <c r="C2" s="7"/>
      <c r="D2" s="166"/>
      <c r="E2" s="7"/>
    </row>
    <row r="3" spans="2:14" x14ac:dyDescent="0.25">
      <c r="B3" s="299"/>
      <c r="C3" s="7"/>
      <c r="D3" s="166"/>
      <c r="E3" s="7"/>
    </row>
    <row r="4" spans="2:14" x14ac:dyDescent="0.25">
      <c r="B4" s="299"/>
      <c r="C4" s="7"/>
      <c r="D4" s="166"/>
      <c r="E4" s="7"/>
    </row>
    <row r="5" spans="2:14" x14ac:dyDescent="0.25">
      <c r="B5" s="299"/>
      <c r="C5" s="7"/>
      <c r="D5" s="166"/>
      <c r="E5" s="7"/>
    </row>
    <row r="6" spans="2:14" x14ac:dyDescent="0.25">
      <c r="B6" s="299"/>
      <c r="C6" s="7"/>
      <c r="D6" s="166"/>
      <c r="E6" s="7"/>
    </row>
    <row r="7" spans="2:14" x14ac:dyDescent="0.25">
      <c r="B7" s="299"/>
      <c r="C7" s="7"/>
      <c r="D7" s="166"/>
      <c r="E7" s="7"/>
    </row>
    <row r="8" spans="2:14" ht="8.25" customHeight="1" x14ac:dyDescent="0.25">
      <c r="B8" s="299"/>
      <c r="C8" s="7"/>
      <c r="D8" s="166"/>
      <c r="E8" s="7"/>
    </row>
    <row r="9" spans="2:14" x14ac:dyDescent="0.25">
      <c r="B9" s="299"/>
      <c r="G9" s="173"/>
    </row>
    <row r="10" spans="2:14" ht="15.75" customHeight="1" x14ac:dyDescent="0.25">
      <c r="B10" s="299"/>
      <c r="D10" s="297" t="s">
        <v>2134</v>
      </c>
      <c r="E10" s="297"/>
      <c r="F10" s="297"/>
      <c r="G10" s="297"/>
      <c r="H10" s="170" t="s">
        <v>2100</v>
      </c>
    </row>
    <row r="11" spans="2:14" ht="15.75" customHeight="1" x14ac:dyDescent="0.25">
      <c r="B11" s="299"/>
      <c r="C11" s="5"/>
      <c r="D11" s="167"/>
      <c r="E11" s="5"/>
      <c r="F11" s="173"/>
      <c r="G11" s="173"/>
    </row>
    <row r="12" spans="2:14" ht="22.5" customHeight="1" x14ac:dyDescent="0.25">
      <c r="B12" s="299"/>
      <c r="C12" s="39"/>
      <c r="E12" s="54"/>
      <c r="F12" s="174"/>
      <c r="G12" s="175"/>
    </row>
    <row r="13" spans="2:14" ht="52.5" customHeight="1" x14ac:dyDescent="0.25">
      <c r="B13" s="76" t="s">
        <v>1264</v>
      </c>
      <c r="C13" s="77" t="s">
        <v>4</v>
      </c>
      <c r="D13" s="77" t="s">
        <v>235</v>
      </c>
      <c r="E13" s="77" t="s">
        <v>358</v>
      </c>
      <c r="F13" s="176" t="s">
        <v>1798</v>
      </c>
      <c r="G13" s="177" t="s">
        <v>2092</v>
      </c>
      <c r="H13" s="79" t="s">
        <v>675</v>
      </c>
    </row>
    <row r="14" spans="2:14" ht="52.5" customHeight="1" x14ac:dyDescent="0.25">
      <c r="B14" s="183"/>
      <c r="C14" s="9"/>
      <c r="D14" s="187" t="s">
        <v>2135</v>
      </c>
      <c r="E14" s="9"/>
      <c r="F14" s="184"/>
      <c r="G14" s="185"/>
      <c r="H14" s="186"/>
    </row>
    <row r="15" spans="2:14" ht="126" x14ac:dyDescent="0.25">
      <c r="B15" s="171" t="s">
        <v>1852</v>
      </c>
      <c r="C15" s="9" t="s">
        <v>193</v>
      </c>
      <c r="D15" s="168" t="s">
        <v>547</v>
      </c>
      <c r="E15" s="9" t="s">
        <v>581</v>
      </c>
      <c r="F15" s="23">
        <v>11263.65</v>
      </c>
      <c r="G15" s="55">
        <f>F15*0.8</f>
        <v>9010.92</v>
      </c>
      <c r="H15" s="53" t="s">
        <v>1128</v>
      </c>
      <c r="I15" s="40"/>
      <c r="J15" s="40"/>
      <c r="K15" s="40"/>
      <c r="L15" s="40"/>
      <c r="M15" s="40"/>
      <c r="N15" s="40"/>
    </row>
    <row r="16" spans="2:14" ht="126" x14ac:dyDescent="0.25">
      <c r="B16" s="171" t="s">
        <v>1852</v>
      </c>
      <c r="C16" s="9" t="s">
        <v>194</v>
      </c>
      <c r="D16" s="168" t="s">
        <v>548</v>
      </c>
      <c r="E16" s="9" t="s">
        <v>582</v>
      </c>
      <c r="F16" s="23">
        <v>12408.01</v>
      </c>
      <c r="G16" s="55">
        <f t="shared" ref="G16:G79" si="0">F16*0.8</f>
        <v>9926.4080000000013</v>
      </c>
      <c r="H16" s="53" t="s">
        <v>1129</v>
      </c>
    </row>
    <row r="17" spans="2:8" ht="126" x14ac:dyDescent="0.25">
      <c r="B17" s="171" t="s">
        <v>1852</v>
      </c>
      <c r="C17" s="9" t="s">
        <v>195</v>
      </c>
      <c r="D17" s="168" t="s">
        <v>549</v>
      </c>
      <c r="E17" s="9" t="s">
        <v>583</v>
      </c>
      <c r="F17" s="23">
        <v>11510.09</v>
      </c>
      <c r="G17" s="55">
        <f t="shared" si="0"/>
        <v>9208.0720000000001</v>
      </c>
      <c r="H17" s="53" t="s">
        <v>1130</v>
      </c>
    </row>
    <row r="18" spans="2:8" ht="126" x14ac:dyDescent="0.25">
      <c r="B18" s="171" t="s">
        <v>1852</v>
      </c>
      <c r="C18" s="9" t="s">
        <v>196</v>
      </c>
      <c r="D18" s="168" t="s">
        <v>550</v>
      </c>
      <c r="E18" s="9" t="s">
        <v>584</v>
      </c>
      <c r="F18" s="23">
        <v>12673.156666666668</v>
      </c>
      <c r="G18" s="55">
        <f t="shared" si="0"/>
        <v>10138.525333333335</v>
      </c>
      <c r="H18" s="53" t="s">
        <v>1131</v>
      </c>
    </row>
    <row r="19" spans="2:8" ht="126" x14ac:dyDescent="0.25">
      <c r="B19" s="171" t="s">
        <v>1852</v>
      </c>
      <c r="C19" s="9" t="s">
        <v>197</v>
      </c>
      <c r="D19" s="168" t="s">
        <v>551</v>
      </c>
      <c r="E19" s="9" t="s">
        <v>499</v>
      </c>
      <c r="F19" s="23">
        <v>11759.783333333333</v>
      </c>
      <c r="G19" s="55">
        <f t="shared" si="0"/>
        <v>9407.8266666666659</v>
      </c>
      <c r="H19" s="53" t="s">
        <v>1132</v>
      </c>
    </row>
    <row r="20" spans="2:8" ht="126" x14ac:dyDescent="0.25">
      <c r="B20" s="171" t="s">
        <v>1852</v>
      </c>
      <c r="C20" s="9" t="s">
        <v>198</v>
      </c>
      <c r="D20" s="168" t="s">
        <v>552</v>
      </c>
      <c r="E20" s="9" t="s">
        <v>500</v>
      </c>
      <c r="F20" s="23">
        <v>12936.676666666666</v>
      </c>
      <c r="G20" s="55">
        <f t="shared" si="0"/>
        <v>10349.341333333334</v>
      </c>
      <c r="H20" s="53" t="s">
        <v>1133</v>
      </c>
    </row>
    <row r="21" spans="2:8" ht="126" x14ac:dyDescent="0.25">
      <c r="B21" s="171" t="s">
        <v>1852</v>
      </c>
      <c r="C21" s="9" t="s">
        <v>199</v>
      </c>
      <c r="D21" s="168" t="s">
        <v>553</v>
      </c>
      <c r="E21" s="9" t="s">
        <v>501</v>
      </c>
      <c r="F21" s="23">
        <v>13197.756666666668</v>
      </c>
      <c r="G21" s="55">
        <f t="shared" si="0"/>
        <v>10558.205333333335</v>
      </c>
      <c r="H21" s="53" t="s">
        <v>1134</v>
      </c>
    </row>
    <row r="22" spans="2:8" ht="126" x14ac:dyDescent="0.25">
      <c r="B22" s="171" t="s">
        <v>1852</v>
      </c>
      <c r="C22" s="9" t="s">
        <v>200</v>
      </c>
      <c r="D22" s="168" t="s">
        <v>554</v>
      </c>
      <c r="E22" s="9" t="s">
        <v>502</v>
      </c>
      <c r="F22" s="23">
        <v>14246.143333333332</v>
      </c>
      <c r="G22" s="55">
        <f t="shared" si="0"/>
        <v>11396.914666666666</v>
      </c>
      <c r="H22" s="53" t="s">
        <v>1135</v>
      </c>
    </row>
    <row r="23" spans="2:8" ht="126" x14ac:dyDescent="0.25">
      <c r="B23" s="171" t="s">
        <v>1852</v>
      </c>
      <c r="C23" s="9" t="s">
        <v>201</v>
      </c>
      <c r="D23" s="168" t="s">
        <v>555</v>
      </c>
      <c r="E23" s="9" t="s">
        <v>503</v>
      </c>
      <c r="F23" s="23">
        <v>14250.21</v>
      </c>
      <c r="G23" s="55">
        <f t="shared" si="0"/>
        <v>11400.168</v>
      </c>
      <c r="H23" s="53" t="s">
        <v>1136</v>
      </c>
    </row>
    <row r="24" spans="2:8" ht="126" x14ac:dyDescent="0.25">
      <c r="B24" s="171" t="s">
        <v>1852</v>
      </c>
      <c r="C24" s="9" t="s">
        <v>202</v>
      </c>
      <c r="D24" s="168" t="s">
        <v>556</v>
      </c>
      <c r="E24" s="9" t="s">
        <v>504</v>
      </c>
      <c r="F24" s="23">
        <v>15154.636666666667</v>
      </c>
      <c r="G24" s="55">
        <f t="shared" si="0"/>
        <v>12123.709333333334</v>
      </c>
      <c r="H24" s="53" t="s">
        <v>1137</v>
      </c>
    </row>
    <row r="25" spans="2:8" ht="126" x14ac:dyDescent="0.25">
      <c r="B25" s="171" t="s">
        <v>1852</v>
      </c>
      <c r="C25" s="9" t="s">
        <v>203</v>
      </c>
      <c r="D25" s="168" t="s">
        <v>557</v>
      </c>
      <c r="E25" s="9" t="s">
        <v>505</v>
      </c>
      <c r="F25" s="23">
        <v>14775.623333333335</v>
      </c>
      <c r="G25" s="55">
        <f t="shared" si="0"/>
        <v>11820.498666666668</v>
      </c>
      <c r="H25" s="53" t="s">
        <v>1138</v>
      </c>
    </row>
    <row r="26" spans="2:8" ht="126" x14ac:dyDescent="0.25">
      <c r="B26" s="171" t="s">
        <v>1852</v>
      </c>
      <c r="C26" s="9" t="s">
        <v>204</v>
      </c>
      <c r="D26" s="168" t="s">
        <v>558</v>
      </c>
      <c r="E26" s="9" t="s">
        <v>506</v>
      </c>
      <c r="F26" s="23">
        <v>15346.583333333332</v>
      </c>
      <c r="G26" s="55">
        <f t="shared" si="0"/>
        <v>12277.266666666666</v>
      </c>
      <c r="H26" s="53" t="s">
        <v>1139</v>
      </c>
    </row>
    <row r="27" spans="2:8" ht="126" x14ac:dyDescent="0.25">
      <c r="B27" s="171" t="s">
        <v>1852</v>
      </c>
      <c r="C27" s="9" t="s">
        <v>173</v>
      </c>
      <c r="D27" s="168" t="s">
        <v>559</v>
      </c>
      <c r="E27" s="9" t="s">
        <v>653</v>
      </c>
      <c r="F27" s="23">
        <v>16858.976666666669</v>
      </c>
      <c r="G27" s="55">
        <f t="shared" si="0"/>
        <v>13487.181333333336</v>
      </c>
      <c r="H27" s="53" t="s">
        <v>1140</v>
      </c>
    </row>
    <row r="28" spans="2:8" ht="126" x14ac:dyDescent="0.25">
      <c r="B28" s="171" t="s">
        <v>1852</v>
      </c>
      <c r="C28" s="9" t="s">
        <v>174</v>
      </c>
      <c r="D28" s="168" t="s">
        <v>560</v>
      </c>
      <c r="E28" s="9" t="s">
        <v>654</v>
      </c>
      <c r="F28" s="23">
        <v>17641.403333333335</v>
      </c>
      <c r="G28" s="55">
        <f t="shared" si="0"/>
        <v>14113.12266666667</v>
      </c>
      <c r="H28" s="53" t="s">
        <v>1141</v>
      </c>
    </row>
    <row r="29" spans="2:8" ht="126" x14ac:dyDescent="0.25">
      <c r="B29" s="171" t="s">
        <v>1852</v>
      </c>
      <c r="C29" s="9" t="s">
        <v>175</v>
      </c>
      <c r="D29" s="168" t="s">
        <v>561</v>
      </c>
      <c r="E29" s="9" t="s">
        <v>655</v>
      </c>
      <c r="F29" s="23">
        <v>17789.43</v>
      </c>
      <c r="G29" s="55">
        <f t="shared" si="0"/>
        <v>14231.544000000002</v>
      </c>
      <c r="H29" s="53" t="s">
        <v>1142</v>
      </c>
    </row>
    <row r="30" spans="2:8" ht="126" x14ac:dyDescent="0.25">
      <c r="B30" s="171" t="s">
        <v>1852</v>
      </c>
      <c r="C30" s="9" t="s">
        <v>176</v>
      </c>
      <c r="D30" s="168" t="s">
        <v>562</v>
      </c>
      <c r="E30" s="9" t="s">
        <v>656</v>
      </c>
      <c r="F30" s="23">
        <v>18547.456666666669</v>
      </c>
      <c r="G30" s="55">
        <f t="shared" si="0"/>
        <v>14837.965333333335</v>
      </c>
      <c r="H30" s="53" t="s">
        <v>1143</v>
      </c>
    </row>
    <row r="31" spans="2:8" ht="126" x14ac:dyDescent="0.25">
      <c r="B31" s="171" t="s">
        <v>1852</v>
      </c>
      <c r="C31" s="9" t="s">
        <v>177</v>
      </c>
      <c r="D31" s="168" t="s">
        <v>563</v>
      </c>
      <c r="E31" s="9" t="s">
        <v>657</v>
      </c>
      <c r="F31" s="23">
        <v>18635.296666666665</v>
      </c>
      <c r="G31" s="55">
        <f t="shared" si="0"/>
        <v>14908.237333333333</v>
      </c>
      <c r="H31" s="53" t="s">
        <v>1144</v>
      </c>
    </row>
    <row r="32" spans="2:8" ht="126" x14ac:dyDescent="0.25">
      <c r="B32" s="171" t="s">
        <v>1852</v>
      </c>
      <c r="C32" s="9" t="s">
        <v>5</v>
      </c>
      <c r="D32" s="168" t="s">
        <v>564</v>
      </c>
      <c r="E32" s="9" t="s">
        <v>658</v>
      </c>
      <c r="F32" s="23">
        <v>19435.616666666665</v>
      </c>
      <c r="G32" s="55">
        <f t="shared" si="0"/>
        <v>15548.493333333332</v>
      </c>
      <c r="H32" s="53" t="s">
        <v>1145</v>
      </c>
    </row>
    <row r="33" spans="2:8" ht="126" x14ac:dyDescent="0.25">
      <c r="B33" s="171" t="s">
        <v>1852</v>
      </c>
      <c r="C33" s="9" t="s">
        <v>6</v>
      </c>
      <c r="D33" s="168" t="s">
        <v>565</v>
      </c>
      <c r="E33" s="9" t="s">
        <v>659</v>
      </c>
      <c r="F33" s="23">
        <v>20220.48333333333</v>
      </c>
      <c r="G33" s="55">
        <f t="shared" si="0"/>
        <v>16176.386666666665</v>
      </c>
      <c r="H33" s="53" t="s">
        <v>1146</v>
      </c>
    </row>
    <row r="34" spans="2:8" ht="126" x14ac:dyDescent="0.25">
      <c r="B34" s="171" t="s">
        <v>1852</v>
      </c>
      <c r="C34" s="9" t="s">
        <v>178</v>
      </c>
      <c r="D34" s="168" t="s">
        <v>566</v>
      </c>
      <c r="E34" s="9" t="s">
        <v>660</v>
      </c>
      <c r="F34" s="23">
        <v>21433.163333333334</v>
      </c>
      <c r="G34" s="55">
        <f t="shared" si="0"/>
        <v>17146.530666666669</v>
      </c>
      <c r="H34" s="53" t="s">
        <v>1147</v>
      </c>
    </row>
    <row r="35" spans="2:8" ht="126" x14ac:dyDescent="0.25">
      <c r="B35" s="171" t="s">
        <v>1852</v>
      </c>
      <c r="C35" s="9" t="s">
        <v>179</v>
      </c>
      <c r="D35" s="168" t="s">
        <v>567</v>
      </c>
      <c r="E35" s="9" t="s">
        <v>661</v>
      </c>
      <c r="F35" s="23">
        <v>20647.076666666668</v>
      </c>
      <c r="G35" s="55">
        <f t="shared" si="0"/>
        <v>16517.661333333333</v>
      </c>
      <c r="H35" s="53" t="s">
        <v>1148</v>
      </c>
    </row>
    <row r="36" spans="2:8" ht="126" x14ac:dyDescent="0.25">
      <c r="B36" s="171" t="s">
        <v>1852</v>
      </c>
      <c r="C36" s="9" t="s">
        <v>180</v>
      </c>
      <c r="D36" s="168" t="s">
        <v>568</v>
      </c>
      <c r="E36" s="9" t="s">
        <v>662</v>
      </c>
      <c r="F36" s="23">
        <v>22107.823333333334</v>
      </c>
      <c r="G36" s="55">
        <f t="shared" si="0"/>
        <v>17686.258666666668</v>
      </c>
      <c r="H36" s="53" t="s">
        <v>1149</v>
      </c>
    </row>
    <row r="37" spans="2:8" ht="126" x14ac:dyDescent="0.25">
      <c r="B37" s="171" t="s">
        <v>1852</v>
      </c>
      <c r="C37" s="9" t="s">
        <v>181</v>
      </c>
      <c r="D37" s="168" t="s">
        <v>569</v>
      </c>
      <c r="E37" s="9" t="s">
        <v>663</v>
      </c>
      <c r="F37" s="23">
        <v>21514.903333333335</v>
      </c>
      <c r="G37" s="55">
        <f t="shared" si="0"/>
        <v>17211.922666666669</v>
      </c>
      <c r="H37" s="53" t="s">
        <v>1150</v>
      </c>
    </row>
    <row r="38" spans="2:8" ht="126" x14ac:dyDescent="0.25">
      <c r="B38" s="171" t="s">
        <v>1852</v>
      </c>
      <c r="C38" s="9" t="s">
        <v>182</v>
      </c>
      <c r="D38" s="168" t="s">
        <v>570</v>
      </c>
      <c r="E38" s="9" t="s">
        <v>664</v>
      </c>
      <c r="F38" s="23">
        <v>23696.263333333336</v>
      </c>
      <c r="G38" s="55">
        <f t="shared" si="0"/>
        <v>18957.010666666669</v>
      </c>
      <c r="H38" s="53" t="s">
        <v>1151</v>
      </c>
    </row>
    <row r="39" spans="2:8" ht="126" x14ac:dyDescent="0.25">
      <c r="B39" s="171" t="s">
        <v>1852</v>
      </c>
      <c r="C39" s="9" t="s">
        <v>183</v>
      </c>
      <c r="D39" s="168" t="s">
        <v>571</v>
      </c>
      <c r="E39" s="9" t="s">
        <v>665</v>
      </c>
      <c r="F39" s="23">
        <v>24313.583333333328</v>
      </c>
      <c r="G39" s="55">
        <f t="shared" si="0"/>
        <v>19450.866666666665</v>
      </c>
      <c r="H39" s="53" t="s">
        <v>1152</v>
      </c>
    </row>
    <row r="40" spans="2:8" ht="126" x14ac:dyDescent="0.25">
      <c r="B40" s="171" t="s">
        <v>1852</v>
      </c>
      <c r="C40" s="9" t="s">
        <v>184</v>
      </c>
      <c r="D40" s="168" t="s">
        <v>572</v>
      </c>
      <c r="E40" s="9" t="s">
        <v>666</v>
      </c>
      <c r="F40" s="23">
        <v>27266.796666666669</v>
      </c>
      <c r="G40" s="55">
        <f t="shared" si="0"/>
        <v>21813.437333333335</v>
      </c>
      <c r="H40" s="53" t="s">
        <v>1153</v>
      </c>
    </row>
    <row r="41" spans="2:8" ht="126" x14ac:dyDescent="0.25">
      <c r="B41" s="171" t="s">
        <v>1852</v>
      </c>
      <c r="C41" s="9" t="s">
        <v>185</v>
      </c>
      <c r="D41" s="168" t="s">
        <v>573</v>
      </c>
      <c r="E41" s="9" t="s">
        <v>667</v>
      </c>
      <c r="F41" s="23">
        <v>25649.076666666668</v>
      </c>
      <c r="G41" s="55">
        <f t="shared" si="0"/>
        <v>20519.261333333336</v>
      </c>
      <c r="H41" s="53" t="s">
        <v>1154</v>
      </c>
    </row>
    <row r="42" spans="2:8" ht="126" x14ac:dyDescent="0.25">
      <c r="B42" s="171" t="s">
        <v>1852</v>
      </c>
      <c r="C42" s="9" t="s">
        <v>186</v>
      </c>
      <c r="D42" s="168" t="s">
        <v>574</v>
      </c>
      <c r="E42" s="9" t="s">
        <v>668</v>
      </c>
      <c r="F42" s="23">
        <v>27736.09</v>
      </c>
      <c r="G42" s="55">
        <f t="shared" si="0"/>
        <v>22188.872000000003</v>
      </c>
      <c r="H42" s="53" t="s">
        <v>1155</v>
      </c>
    </row>
    <row r="43" spans="2:8" ht="126" x14ac:dyDescent="0.25">
      <c r="B43" s="171" t="s">
        <v>1852</v>
      </c>
      <c r="C43" s="9" t="s">
        <v>187</v>
      </c>
      <c r="D43" s="168" t="s">
        <v>575</v>
      </c>
      <c r="E43" s="9" t="s">
        <v>669</v>
      </c>
      <c r="F43" s="23">
        <v>26826.986666666664</v>
      </c>
      <c r="G43" s="55">
        <f t="shared" si="0"/>
        <v>21461.589333333333</v>
      </c>
      <c r="H43" s="53" t="s">
        <v>1156</v>
      </c>
    </row>
    <row r="44" spans="2:8" ht="126" x14ac:dyDescent="0.25">
      <c r="B44" s="171" t="s">
        <v>1852</v>
      </c>
      <c r="C44" s="9" t="s">
        <v>188</v>
      </c>
      <c r="D44" s="168" t="s">
        <v>576</v>
      </c>
      <c r="E44" s="9" t="s">
        <v>670</v>
      </c>
      <c r="F44" s="23">
        <v>30018.506666666668</v>
      </c>
      <c r="G44" s="55">
        <f t="shared" si="0"/>
        <v>24014.805333333337</v>
      </c>
      <c r="H44" s="53" t="s">
        <v>1157</v>
      </c>
    </row>
    <row r="45" spans="2:8" ht="126" x14ac:dyDescent="0.25">
      <c r="B45" s="171" t="s">
        <v>1852</v>
      </c>
      <c r="C45" s="9" t="s">
        <v>189</v>
      </c>
      <c r="D45" s="168" t="s">
        <v>577</v>
      </c>
      <c r="E45" s="9" t="s">
        <v>671</v>
      </c>
      <c r="F45" s="23">
        <v>27837.96</v>
      </c>
      <c r="G45" s="55">
        <f t="shared" si="0"/>
        <v>22270.368000000002</v>
      </c>
      <c r="H45" s="53" t="s">
        <v>1158</v>
      </c>
    </row>
    <row r="46" spans="2:8" ht="126" x14ac:dyDescent="0.25">
      <c r="B46" s="171" t="s">
        <v>1852</v>
      </c>
      <c r="C46" s="9" t="s">
        <v>190</v>
      </c>
      <c r="D46" s="168" t="s">
        <v>578</v>
      </c>
      <c r="E46" s="9" t="s">
        <v>672</v>
      </c>
      <c r="F46" s="23">
        <v>31014.026666666668</v>
      </c>
      <c r="G46" s="55">
        <f t="shared" si="0"/>
        <v>24811.221333333335</v>
      </c>
      <c r="H46" s="53" t="s">
        <v>1159</v>
      </c>
    </row>
    <row r="47" spans="2:8" ht="126" x14ac:dyDescent="0.25">
      <c r="B47" s="171" t="s">
        <v>1852</v>
      </c>
      <c r="C47" s="9" t="s">
        <v>191</v>
      </c>
      <c r="D47" s="168" t="s">
        <v>579</v>
      </c>
      <c r="E47" s="9" t="s">
        <v>673</v>
      </c>
      <c r="F47" s="55">
        <v>29136.04</v>
      </c>
      <c r="G47" s="55">
        <f t="shared" si="0"/>
        <v>23308.832000000002</v>
      </c>
      <c r="H47" s="56" t="s">
        <v>1160</v>
      </c>
    </row>
    <row r="48" spans="2:8" ht="162" customHeight="1" x14ac:dyDescent="0.25">
      <c r="B48" s="171" t="s">
        <v>1852</v>
      </c>
      <c r="C48" s="9" t="s">
        <v>192</v>
      </c>
      <c r="D48" s="168" t="s">
        <v>580</v>
      </c>
      <c r="E48" s="9" t="s">
        <v>674</v>
      </c>
      <c r="F48" s="55">
        <v>32303.16</v>
      </c>
      <c r="G48" s="55">
        <f t="shared" si="0"/>
        <v>25842.528000000002</v>
      </c>
      <c r="H48" s="56" t="s">
        <v>1161</v>
      </c>
    </row>
    <row r="49" spans="2:8" customFormat="1" ht="126" x14ac:dyDescent="0.25">
      <c r="B49" s="171" t="s">
        <v>1853</v>
      </c>
      <c r="C49" s="9" t="s">
        <v>619</v>
      </c>
      <c r="D49" s="168" t="s">
        <v>585</v>
      </c>
      <c r="E49" s="9" t="s">
        <v>581</v>
      </c>
      <c r="F49" s="23">
        <v>8237.4704999999994</v>
      </c>
      <c r="G49" s="55">
        <f t="shared" si="0"/>
        <v>6589.9763999999996</v>
      </c>
      <c r="H49" s="22" t="s">
        <v>1162</v>
      </c>
    </row>
    <row r="50" spans="2:8" customFormat="1" ht="126" x14ac:dyDescent="0.25">
      <c r="B50" s="171" t="s">
        <v>1853</v>
      </c>
      <c r="C50" s="9" t="s">
        <v>620</v>
      </c>
      <c r="D50" s="171" t="s">
        <v>586</v>
      </c>
      <c r="E50" s="9" t="s">
        <v>582</v>
      </c>
      <c r="F50" s="23">
        <v>8509.6118333333343</v>
      </c>
      <c r="G50" s="55">
        <f t="shared" si="0"/>
        <v>6807.6894666666676</v>
      </c>
      <c r="H50" s="22" t="s">
        <v>1163</v>
      </c>
    </row>
    <row r="51" spans="2:8" customFormat="1" ht="126" x14ac:dyDescent="0.25">
      <c r="B51" s="171" t="s">
        <v>1853</v>
      </c>
      <c r="C51" s="9" t="s">
        <v>621</v>
      </c>
      <c r="D51" s="171" t="s">
        <v>587</v>
      </c>
      <c r="E51" s="9" t="s">
        <v>583</v>
      </c>
      <c r="F51" s="23">
        <v>9135.2735833333318</v>
      </c>
      <c r="G51" s="55">
        <f t="shared" si="0"/>
        <v>7308.2188666666661</v>
      </c>
      <c r="H51" s="22" t="s">
        <v>1164</v>
      </c>
    </row>
    <row r="52" spans="2:8" customFormat="1" ht="126" x14ac:dyDescent="0.25">
      <c r="B52" s="171" t="s">
        <v>1853</v>
      </c>
      <c r="C52" s="9" t="s">
        <v>622</v>
      </c>
      <c r="D52" s="171" t="s">
        <v>588</v>
      </c>
      <c r="E52" s="9" t="s">
        <v>584</v>
      </c>
      <c r="F52" s="23">
        <v>8907.291166666666</v>
      </c>
      <c r="G52" s="55">
        <f t="shared" si="0"/>
        <v>7125.8329333333331</v>
      </c>
      <c r="H52" s="22" t="s">
        <v>1165</v>
      </c>
    </row>
    <row r="53" spans="2:8" customFormat="1" ht="126" x14ac:dyDescent="0.25">
      <c r="B53" s="171" t="s">
        <v>1853</v>
      </c>
      <c r="C53" s="9" t="s">
        <v>623</v>
      </c>
      <c r="D53" s="171" t="s">
        <v>589</v>
      </c>
      <c r="E53" s="9" t="s">
        <v>499</v>
      </c>
      <c r="F53" s="23">
        <v>9837.0480833333331</v>
      </c>
      <c r="G53" s="55">
        <f t="shared" si="0"/>
        <v>7869.6384666666672</v>
      </c>
      <c r="H53" s="22" t="s">
        <v>1166</v>
      </c>
    </row>
    <row r="54" spans="2:8" customFormat="1" ht="126" x14ac:dyDescent="0.25">
      <c r="B54" s="171" t="s">
        <v>1853</v>
      </c>
      <c r="C54" s="9" t="s">
        <v>624</v>
      </c>
      <c r="D54" s="171" t="s">
        <v>590</v>
      </c>
      <c r="E54" s="9" t="s">
        <v>500</v>
      </c>
      <c r="F54" s="23">
        <v>9629.0634999999984</v>
      </c>
      <c r="G54" s="55">
        <f t="shared" si="0"/>
        <v>7703.2507999999989</v>
      </c>
      <c r="H54" s="22" t="s">
        <v>1167</v>
      </c>
    </row>
    <row r="55" spans="2:8" customFormat="1" ht="126" x14ac:dyDescent="0.25">
      <c r="B55" s="171" t="s">
        <v>1853</v>
      </c>
      <c r="C55" s="9" t="s">
        <v>625</v>
      </c>
      <c r="D55" s="171" t="s">
        <v>591</v>
      </c>
      <c r="E55" s="9" t="s">
        <v>501</v>
      </c>
      <c r="F55" s="23">
        <v>10704.463000000002</v>
      </c>
      <c r="G55" s="55">
        <f t="shared" si="0"/>
        <v>8563.5704000000023</v>
      </c>
      <c r="H55" s="22" t="s">
        <v>1168</v>
      </c>
    </row>
    <row r="56" spans="2:8" customFormat="1" ht="126" x14ac:dyDescent="0.25">
      <c r="B56" s="171" t="s">
        <v>1853</v>
      </c>
      <c r="C56" s="9" t="s">
        <v>626</v>
      </c>
      <c r="D56" s="171" t="s">
        <v>592</v>
      </c>
      <c r="E56" s="9" t="s">
        <v>502</v>
      </c>
      <c r="F56" s="23">
        <v>10727.129583333332</v>
      </c>
      <c r="G56" s="55">
        <f t="shared" si="0"/>
        <v>8581.7036666666663</v>
      </c>
      <c r="H56" s="22" t="s">
        <v>1169</v>
      </c>
    </row>
    <row r="57" spans="2:8" customFormat="1" ht="126" x14ac:dyDescent="0.25">
      <c r="B57" s="171" t="s">
        <v>1853</v>
      </c>
      <c r="C57" s="9" t="s">
        <v>627</v>
      </c>
      <c r="D57" s="171" t="s">
        <v>593</v>
      </c>
      <c r="E57" s="9" t="s">
        <v>503</v>
      </c>
      <c r="F57" s="23">
        <v>11638.169666666667</v>
      </c>
      <c r="G57" s="55">
        <f t="shared" si="0"/>
        <v>9310.5357333333341</v>
      </c>
      <c r="H57" s="22" t="s">
        <v>1170</v>
      </c>
    </row>
    <row r="58" spans="2:8" customFormat="1" ht="126" x14ac:dyDescent="0.25">
      <c r="B58" s="171" t="s">
        <v>1853</v>
      </c>
      <c r="C58" s="9" t="s">
        <v>628</v>
      </c>
      <c r="D58" s="171" t="s">
        <v>594</v>
      </c>
      <c r="E58" s="9" t="s">
        <v>504</v>
      </c>
      <c r="F58" s="23">
        <v>12736.7695</v>
      </c>
      <c r="G58" s="55">
        <f t="shared" si="0"/>
        <v>10189.4156</v>
      </c>
      <c r="H58" s="22" t="s">
        <v>1171</v>
      </c>
    </row>
    <row r="59" spans="2:8" customFormat="1" ht="126" x14ac:dyDescent="0.25">
      <c r="B59" s="171" t="s">
        <v>1853</v>
      </c>
      <c r="C59" s="9" t="s">
        <v>629</v>
      </c>
      <c r="D59" s="171" t="s">
        <v>595</v>
      </c>
      <c r="E59" s="9" t="s">
        <v>505</v>
      </c>
      <c r="F59" s="23">
        <v>12579.206499999998</v>
      </c>
      <c r="G59" s="55">
        <f t="shared" si="0"/>
        <v>10063.3652</v>
      </c>
      <c r="H59" s="22" t="s">
        <v>1172</v>
      </c>
    </row>
    <row r="60" spans="2:8" customFormat="1" ht="126" x14ac:dyDescent="0.25">
      <c r="B60" s="171" t="s">
        <v>1853</v>
      </c>
      <c r="C60" s="9" t="s">
        <v>630</v>
      </c>
      <c r="D60" s="171" t="s">
        <v>596</v>
      </c>
      <c r="E60" s="9" t="s">
        <v>506</v>
      </c>
      <c r="F60" s="23">
        <v>13245.966999999999</v>
      </c>
      <c r="G60" s="55">
        <f t="shared" si="0"/>
        <v>10596.7736</v>
      </c>
      <c r="H60" s="22" t="s">
        <v>1173</v>
      </c>
    </row>
    <row r="61" spans="2:8" customFormat="1" ht="126" x14ac:dyDescent="0.25">
      <c r="B61" s="171" t="s">
        <v>1853</v>
      </c>
      <c r="C61" s="9" t="s">
        <v>631</v>
      </c>
      <c r="D61" s="171" t="s">
        <v>597</v>
      </c>
      <c r="E61" s="9" t="s">
        <v>653</v>
      </c>
      <c r="F61" s="23">
        <v>13050.970333333331</v>
      </c>
      <c r="G61" s="55">
        <f t="shared" si="0"/>
        <v>10440.776266666666</v>
      </c>
      <c r="H61" s="22" t="s">
        <v>1174</v>
      </c>
    </row>
    <row r="62" spans="2:8" customFormat="1" ht="126" x14ac:dyDescent="0.25">
      <c r="B62" s="171" t="s">
        <v>1853</v>
      </c>
      <c r="C62" s="9" t="s">
        <v>632</v>
      </c>
      <c r="D62" s="171" t="s">
        <v>598</v>
      </c>
      <c r="E62" s="9" t="s">
        <v>654</v>
      </c>
      <c r="F62" s="23">
        <v>14772.919</v>
      </c>
      <c r="G62" s="55">
        <f t="shared" si="0"/>
        <v>11818.335200000001</v>
      </c>
      <c r="H62" s="22" t="s">
        <v>1175</v>
      </c>
    </row>
    <row r="63" spans="2:8" customFormat="1" ht="126" x14ac:dyDescent="0.25">
      <c r="B63" s="171" t="s">
        <v>1853</v>
      </c>
      <c r="C63" s="9" t="s">
        <v>633</v>
      </c>
      <c r="D63" s="171" t="s">
        <v>599</v>
      </c>
      <c r="E63" s="9" t="s">
        <v>655</v>
      </c>
      <c r="F63" s="23">
        <v>13970.123416666667</v>
      </c>
      <c r="G63" s="55">
        <f t="shared" si="0"/>
        <v>11176.098733333334</v>
      </c>
      <c r="H63" s="22" t="s">
        <v>1176</v>
      </c>
    </row>
    <row r="64" spans="2:8" customFormat="1" ht="126" x14ac:dyDescent="0.25">
      <c r="B64" s="171" t="s">
        <v>1853</v>
      </c>
      <c r="C64" s="9" t="s">
        <v>634</v>
      </c>
      <c r="D64" s="171" t="s">
        <v>600</v>
      </c>
      <c r="E64" s="9" t="s">
        <v>656</v>
      </c>
      <c r="F64" s="23">
        <v>15280.479666666666</v>
      </c>
      <c r="G64" s="55">
        <f t="shared" si="0"/>
        <v>12224.383733333334</v>
      </c>
      <c r="H64" s="22" t="s">
        <v>1177</v>
      </c>
    </row>
    <row r="65" spans="2:8" customFormat="1" ht="126" x14ac:dyDescent="0.25">
      <c r="B65" s="171" t="s">
        <v>1853</v>
      </c>
      <c r="C65" s="9" t="s">
        <v>635</v>
      </c>
      <c r="D65" s="171" t="s">
        <v>601</v>
      </c>
      <c r="E65" s="9" t="s">
        <v>657</v>
      </c>
      <c r="F65" s="23">
        <v>15472.060333333333</v>
      </c>
      <c r="G65" s="55">
        <f t="shared" si="0"/>
        <v>12377.648266666667</v>
      </c>
      <c r="H65" s="22" t="s">
        <v>1178</v>
      </c>
    </row>
    <row r="66" spans="2:8" customFormat="1" ht="126" x14ac:dyDescent="0.25">
      <c r="B66" s="171" t="s">
        <v>1853</v>
      </c>
      <c r="C66" s="9" t="s">
        <v>636</v>
      </c>
      <c r="D66" s="171" t="s">
        <v>602</v>
      </c>
      <c r="E66" s="9" t="s">
        <v>658</v>
      </c>
      <c r="F66" s="23">
        <v>17044.23875</v>
      </c>
      <c r="G66" s="55">
        <f t="shared" si="0"/>
        <v>13635.391000000001</v>
      </c>
      <c r="H66" s="22" t="s">
        <v>1179</v>
      </c>
    </row>
    <row r="67" spans="2:8" customFormat="1" ht="126" x14ac:dyDescent="0.25">
      <c r="B67" s="171" t="s">
        <v>1853</v>
      </c>
      <c r="C67" s="9" t="s">
        <v>637</v>
      </c>
      <c r="D67" s="171" t="s">
        <v>603</v>
      </c>
      <c r="E67" s="9" t="s">
        <v>659</v>
      </c>
      <c r="F67" s="23">
        <v>16007.091333333332</v>
      </c>
      <c r="G67" s="55">
        <f t="shared" si="0"/>
        <v>12805.673066666666</v>
      </c>
      <c r="H67" s="22" t="s">
        <v>1180</v>
      </c>
    </row>
    <row r="68" spans="2:8" customFormat="1" ht="126" x14ac:dyDescent="0.25">
      <c r="B68" s="171" t="s">
        <v>1853</v>
      </c>
      <c r="C68" s="9" t="s">
        <v>638</v>
      </c>
      <c r="D68" s="171" t="s">
        <v>604</v>
      </c>
      <c r="E68" s="9" t="s">
        <v>660</v>
      </c>
      <c r="F68" s="23">
        <v>17348.93883333333</v>
      </c>
      <c r="G68" s="55">
        <f t="shared" si="0"/>
        <v>13879.151066666665</v>
      </c>
      <c r="H68" s="22" t="s">
        <v>1181</v>
      </c>
    </row>
    <row r="69" spans="2:8" customFormat="1" ht="126" x14ac:dyDescent="0.25">
      <c r="B69" s="171" t="s">
        <v>1853</v>
      </c>
      <c r="C69" s="9" t="s">
        <v>639</v>
      </c>
      <c r="D69" s="171" t="s">
        <v>605</v>
      </c>
      <c r="E69" s="9" t="s">
        <v>661</v>
      </c>
      <c r="F69" s="23">
        <v>16621.473166666667</v>
      </c>
      <c r="G69" s="55">
        <f t="shared" si="0"/>
        <v>13297.178533333334</v>
      </c>
      <c r="H69" s="22" t="s">
        <v>1182</v>
      </c>
    </row>
    <row r="70" spans="2:8" customFormat="1" ht="126" x14ac:dyDescent="0.25">
      <c r="B70" s="171" t="s">
        <v>1853</v>
      </c>
      <c r="C70" s="9" t="s">
        <v>640</v>
      </c>
      <c r="D70" s="171" t="s">
        <v>606</v>
      </c>
      <c r="E70" s="9" t="s">
        <v>662</v>
      </c>
      <c r="F70" s="23">
        <v>18333.814333333332</v>
      </c>
      <c r="G70" s="55">
        <f t="shared" si="0"/>
        <v>14667.051466666666</v>
      </c>
      <c r="H70" s="22" t="s">
        <v>1183</v>
      </c>
    </row>
    <row r="71" spans="2:8" customFormat="1" ht="126" x14ac:dyDescent="0.25">
      <c r="B71" s="171" t="s">
        <v>1853</v>
      </c>
      <c r="C71" s="9" t="s">
        <v>641</v>
      </c>
      <c r="D71" s="171" t="s">
        <v>607</v>
      </c>
      <c r="E71" s="9" t="s">
        <v>663</v>
      </c>
      <c r="F71" s="23">
        <v>17341.074916666665</v>
      </c>
      <c r="G71" s="55">
        <f t="shared" si="0"/>
        <v>13872.859933333333</v>
      </c>
      <c r="H71" s="22" t="s">
        <v>1184</v>
      </c>
    </row>
    <row r="72" spans="2:8" customFormat="1" ht="126" x14ac:dyDescent="0.25">
      <c r="B72" s="171" t="s">
        <v>1853</v>
      </c>
      <c r="C72" s="9" t="s">
        <v>642</v>
      </c>
      <c r="D72" s="171" t="s">
        <v>608</v>
      </c>
      <c r="E72" s="9" t="s">
        <v>664</v>
      </c>
      <c r="F72" s="23">
        <v>18971.254166666666</v>
      </c>
      <c r="G72" s="55">
        <f t="shared" si="0"/>
        <v>15177.003333333334</v>
      </c>
      <c r="H72" s="22" t="s">
        <v>1185</v>
      </c>
    </row>
    <row r="73" spans="2:8" customFormat="1" ht="126" x14ac:dyDescent="0.25">
      <c r="B73" s="171" t="s">
        <v>1853</v>
      </c>
      <c r="C73" s="9" t="s">
        <v>643</v>
      </c>
      <c r="D73" s="171" t="s">
        <v>609</v>
      </c>
      <c r="E73" s="9" t="s">
        <v>665</v>
      </c>
      <c r="F73" s="23">
        <v>18490.131916666665</v>
      </c>
      <c r="G73" s="55">
        <f t="shared" si="0"/>
        <v>14792.105533333333</v>
      </c>
      <c r="H73" s="22" t="s">
        <v>1186</v>
      </c>
    </row>
    <row r="74" spans="2:8" customFormat="1" ht="126" x14ac:dyDescent="0.25">
      <c r="B74" s="171" t="s">
        <v>1853</v>
      </c>
      <c r="C74" s="9" t="s">
        <v>644</v>
      </c>
      <c r="D74" s="171" t="s">
        <v>610</v>
      </c>
      <c r="E74" s="9" t="s">
        <v>666</v>
      </c>
      <c r="F74" s="23">
        <v>20181.194249999997</v>
      </c>
      <c r="G74" s="55">
        <f t="shared" si="0"/>
        <v>16144.955399999999</v>
      </c>
      <c r="H74" s="22" t="s">
        <v>1187</v>
      </c>
    </row>
    <row r="75" spans="2:8" customFormat="1" ht="126" x14ac:dyDescent="0.25">
      <c r="B75" s="171" t="s">
        <v>1853</v>
      </c>
      <c r="C75" s="9" t="s">
        <v>645</v>
      </c>
      <c r="D75" s="171" t="s">
        <v>611</v>
      </c>
      <c r="E75" s="9" t="s">
        <v>667</v>
      </c>
      <c r="F75" s="23">
        <v>19415.227416666665</v>
      </c>
      <c r="G75" s="55">
        <f t="shared" si="0"/>
        <v>15532.181933333333</v>
      </c>
      <c r="H75" s="22" t="s">
        <v>1188</v>
      </c>
    </row>
    <row r="76" spans="2:8" customFormat="1" ht="126" x14ac:dyDescent="0.25">
      <c r="B76" s="171" t="s">
        <v>1853</v>
      </c>
      <c r="C76" s="9" t="s">
        <v>646</v>
      </c>
      <c r="D76" s="171" t="s">
        <v>612</v>
      </c>
      <c r="E76" s="9" t="s">
        <v>668</v>
      </c>
      <c r="F76" s="23">
        <v>21281.253000000001</v>
      </c>
      <c r="G76" s="55">
        <f t="shared" si="0"/>
        <v>17025.002400000001</v>
      </c>
      <c r="H76" s="22" t="s">
        <v>1189</v>
      </c>
    </row>
    <row r="77" spans="2:8" customFormat="1" ht="126" x14ac:dyDescent="0.25">
      <c r="B77" s="171" t="s">
        <v>1853</v>
      </c>
      <c r="C77" s="9" t="s">
        <v>647</v>
      </c>
      <c r="D77" s="171" t="s">
        <v>613</v>
      </c>
      <c r="E77" s="9" t="s">
        <v>669</v>
      </c>
      <c r="F77" s="23">
        <v>20019.966166666669</v>
      </c>
      <c r="G77" s="55">
        <f t="shared" si="0"/>
        <v>16015.972933333336</v>
      </c>
      <c r="H77" s="22" t="s">
        <v>1190</v>
      </c>
    </row>
    <row r="78" spans="2:8" customFormat="1" ht="126" x14ac:dyDescent="0.25">
      <c r="B78" s="171" t="s">
        <v>1853</v>
      </c>
      <c r="C78" s="9" t="s">
        <v>648</v>
      </c>
      <c r="D78" s="171" t="s">
        <v>614</v>
      </c>
      <c r="E78" s="9" t="s">
        <v>670</v>
      </c>
      <c r="F78" s="23">
        <v>21693.984083333333</v>
      </c>
      <c r="G78" s="55">
        <f t="shared" si="0"/>
        <v>17355.187266666668</v>
      </c>
      <c r="H78" s="22" t="s">
        <v>1191</v>
      </c>
    </row>
    <row r="79" spans="2:8" customFormat="1" ht="126" x14ac:dyDescent="0.25">
      <c r="B79" s="171" t="s">
        <v>1853</v>
      </c>
      <c r="C79" s="9" t="s">
        <v>649</v>
      </c>
      <c r="D79" s="171" t="s">
        <v>615</v>
      </c>
      <c r="E79" s="9" t="s">
        <v>671</v>
      </c>
      <c r="F79" s="23">
        <v>21196.137666666666</v>
      </c>
      <c r="G79" s="55">
        <f t="shared" si="0"/>
        <v>16956.910133333335</v>
      </c>
      <c r="H79" s="22" t="s">
        <v>1192</v>
      </c>
    </row>
    <row r="80" spans="2:8" customFormat="1" ht="126" x14ac:dyDescent="0.25">
      <c r="B80" s="171" t="s">
        <v>1853</v>
      </c>
      <c r="C80" s="9" t="s">
        <v>650</v>
      </c>
      <c r="D80" s="171" t="s">
        <v>616</v>
      </c>
      <c r="E80" s="9" t="s">
        <v>672</v>
      </c>
      <c r="F80" s="23">
        <v>23037.824249999998</v>
      </c>
      <c r="G80" s="55">
        <f t="shared" ref="G80:G143" si="1">F80*0.8</f>
        <v>18430.259399999999</v>
      </c>
      <c r="H80" s="22" t="s">
        <v>1193</v>
      </c>
    </row>
    <row r="81" spans="2:13" customFormat="1" ht="126" x14ac:dyDescent="0.25">
      <c r="B81" s="171" t="s">
        <v>1853</v>
      </c>
      <c r="C81" s="9" t="s">
        <v>651</v>
      </c>
      <c r="D81" s="171" t="s">
        <v>617</v>
      </c>
      <c r="E81" s="9" t="s">
        <v>673</v>
      </c>
      <c r="F81" s="23">
        <v>22078.995749999998</v>
      </c>
      <c r="G81" s="55">
        <f t="shared" si="1"/>
        <v>17663.196599999999</v>
      </c>
      <c r="H81" s="22" t="s">
        <v>1194</v>
      </c>
    </row>
    <row r="82" spans="2:13" customFormat="1" ht="126" x14ac:dyDescent="0.25">
      <c r="B82" s="171" t="s">
        <v>1853</v>
      </c>
      <c r="C82" s="9" t="s">
        <v>652</v>
      </c>
      <c r="D82" s="171" t="s">
        <v>618</v>
      </c>
      <c r="E82" s="9" t="s">
        <v>674</v>
      </c>
      <c r="F82" s="23">
        <v>25335.333333333328</v>
      </c>
      <c r="G82" s="55">
        <f t="shared" si="1"/>
        <v>20268.266666666663</v>
      </c>
      <c r="H82" s="22" t="s">
        <v>1195</v>
      </c>
      <c r="M82" s="2"/>
    </row>
    <row r="83" spans="2:13" customFormat="1" ht="126" x14ac:dyDescent="0.25">
      <c r="B83" s="171" t="s">
        <v>1854</v>
      </c>
      <c r="C83" s="9" t="s">
        <v>958</v>
      </c>
      <c r="D83" s="171" t="s">
        <v>890</v>
      </c>
      <c r="E83" s="9" t="s">
        <v>581</v>
      </c>
      <c r="F83" s="23">
        <v>11646.2176</v>
      </c>
      <c r="G83" s="55">
        <f t="shared" si="1"/>
        <v>9316.97408</v>
      </c>
      <c r="H83" s="22" t="s">
        <v>1196</v>
      </c>
    </row>
    <row r="84" spans="2:13" customFormat="1" ht="126" x14ac:dyDescent="0.25">
      <c r="B84" s="171" t="s">
        <v>1854</v>
      </c>
      <c r="C84" s="9" t="s">
        <v>959</v>
      </c>
      <c r="D84" s="171" t="s">
        <v>891</v>
      </c>
      <c r="E84" s="9" t="s">
        <v>582</v>
      </c>
      <c r="F84" s="23">
        <v>11815.895199999999</v>
      </c>
      <c r="G84" s="55">
        <f t="shared" si="1"/>
        <v>9452.7161599999999</v>
      </c>
      <c r="H84" s="22" t="s">
        <v>1197</v>
      </c>
    </row>
    <row r="85" spans="2:13" customFormat="1" ht="126" x14ac:dyDescent="0.25">
      <c r="B85" s="171" t="s">
        <v>1854</v>
      </c>
      <c r="C85" s="9" t="s">
        <v>960</v>
      </c>
      <c r="D85" s="171" t="s">
        <v>892</v>
      </c>
      <c r="E85" s="9" t="s">
        <v>583</v>
      </c>
      <c r="F85" s="23">
        <v>11943.995199999999</v>
      </c>
      <c r="G85" s="55">
        <f t="shared" si="1"/>
        <v>9555.1961599999995</v>
      </c>
      <c r="H85" s="22" t="s">
        <v>1198</v>
      </c>
    </row>
    <row r="86" spans="2:13" customFormat="1" ht="126" x14ac:dyDescent="0.25">
      <c r="B86" s="171" t="s">
        <v>1854</v>
      </c>
      <c r="C86" s="18" t="s">
        <v>961</v>
      </c>
      <c r="D86" s="171" t="s">
        <v>893</v>
      </c>
      <c r="E86" s="9" t="s">
        <v>584</v>
      </c>
      <c r="F86" s="23">
        <v>12113.672800000002</v>
      </c>
      <c r="G86" s="55">
        <f t="shared" si="1"/>
        <v>9690.9382400000013</v>
      </c>
      <c r="H86" s="22" t="s">
        <v>1199</v>
      </c>
    </row>
    <row r="87" spans="2:13" customFormat="1" ht="126" x14ac:dyDescent="0.25">
      <c r="B87" s="171" t="s">
        <v>1854</v>
      </c>
      <c r="C87" s="18" t="s">
        <v>962</v>
      </c>
      <c r="D87" s="171" t="s">
        <v>894</v>
      </c>
      <c r="E87" s="9" t="s">
        <v>499</v>
      </c>
      <c r="F87" s="23">
        <v>12096.641599999995</v>
      </c>
      <c r="G87" s="55">
        <f t="shared" si="1"/>
        <v>9677.3132799999967</v>
      </c>
      <c r="H87" s="22" t="s">
        <v>1200</v>
      </c>
    </row>
    <row r="88" spans="2:13" customFormat="1" ht="126" x14ac:dyDescent="0.25">
      <c r="B88" s="171" t="s">
        <v>1854</v>
      </c>
      <c r="C88" s="18" t="s">
        <v>963</v>
      </c>
      <c r="D88" s="171" t="s">
        <v>895</v>
      </c>
      <c r="E88" s="9" t="s">
        <v>500</v>
      </c>
      <c r="F88" s="23">
        <v>12266.367999999999</v>
      </c>
      <c r="G88" s="55">
        <f t="shared" si="1"/>
        <v>9813.0944</v>
      </c>
      <c r="H88" s="22" t="s">
        <v>1201</v>
      </c>
    </row>
    <row r="89" spans="2:13" customFormat="1" ht="126" x14ac:dyDescent="0.25">
      <c r="B89" s="171" t="s">
        <v>1854</v>
      </c>
      <c r="C89" s="18" t="s">
        <v>964</v>
      </c>
      <c r="D89" s="171" t="s">
        <v>896</v>
      </c>
      <c r="E89" s="9" t="s">
        <v>501</v>
      </c>
      <c r="F89" s="23">
        <v>12539.599200000001</v>
      </c>
      <c r="G89" s="55">
        <f t="shared" si="1"/>
        <v>10031.679360000002</v>
      </c>
      <c r="H89" s="22" t="s">
        <v>1202</v>
      </c>
    </row>
    <row r="90" spans="2:13" customFormat="1" ht="126" x14ac:dyDescent="0.25">
      <c r="B90" s="171" t="s">
        <v>1854</v>
      </c>
      <c r="C90" s="18" t="s">
        <v>965</v>
      </c>
      <c r="D90" s="171" t="s">
        <v>897</v>
      </c>
      <c r="E90" s="9" t="s">
        <v>502</v>
      </c>
      <c r="F90" s="23">
        <v>12709.276799999998</v>
      </c>
      <c r="G90" s="55">
        <f t="shared" si="1"/>
        <v>10167.421439999998</v>
      </c>
      <c r="H90" s="22" t="s">
        <v>1203</v>
      </c>
    </row>
    <row r="91" spans="2:13" customFormat="1" ht="126" x14ac:dyDescent="0.25">
      <c r="B91" s="171" t="s">
        <v>1854</v>
      </c>
      <c r="C91" s="18" t="s">
        <v>966</v>
      </c>
      <c r="D91" s="171" t="s">
        <v>898</v>
      </c>
      <c r="E91" s="9" t="s">
        <v>503</v>
      </c>
      <c r="F91" s="23">
        <v>12861.874399999999</v>
      </c>
      <c r="G91" s="55">
        <f t="shared" si="1"/>
        <v>10289.499519999999</v>
      </c>
      <c r="H91" s="22" t="s">
        <v>1204</v>
      </c>
    </row>
    <row r="92" spans="2:13" customFormat="1" ht="126" x14ac:dyDescent="0.25">
      <c r="B92" s="171" t="s">
        <v>1854</v>
      </c>
      <c r="C92" s="18" t="s">
        <v>967</v>
      </c>
      <c r="D92" s="171" t="s">
        <v>899</v>
      </c>
      <c r="E92" s="9" t="s">
        <v>504</v>
      </c>
      <c r="F92" s="23">
        <v>13031.600799999998</v>
      </c>
      <c r="G92" s="55">
        <f t="shared" si="1"/>
        <v>10425.280639999999</v>
      </c>
      <c r="H92" s="22" t="s">
        <v>1205</v>
      </c>
    </row>
    <row r="93" spans="2:13" customFormat="1" ht="126" x14ac:dyDescent="0.25">
      <c r="B93" s="171" t="s">
        <v>1854</v>
      </c>
      <c r="C93" s="18" t="s">
        <v>968</v>
      </c>
      <c r="D93" s="171" t="s">
        <v>900</v>
      </c>
      <c r="E93" s="9" t="s">
        <v>505</v>
      </c>
      <c r="F93" s="23">
        <v>13176.292799999997</v>
      </c>
      <c r="G93" s="55">
        <f t="shared" si="1"/>
        <v>10541.034239999999</v>
      </c>
      <c r="H93" s="22" t="s">
        <v>1206</v>
      </c>
    </row>
    <row r="94" spans="2:13" customFormat="1" ht="126" x14ac:dyDescent="0.25">
      <c r="B94" s="171" t="s">
        <v>1854</v>
      </c>
      <c r="C94" s="18" t="s">
        <v>969</v>
      </c>
      <c r="D94" s="171" t="s">
        <v>901</v>
      </c>
      <c r="E94" s="9" t="s">
        <v>506</v>
      </c>
      <c r="F94" s="23">
        <v>13345.9704</v>
      </c>
      <c r="G94" s="55">
        <f t="shared" si="1"/>
        <v>10676.776320000001</v>
      </c>
      <c r="H94" s="22" t="s">
        <v>1207</v>
      </c>
    </row>
    <row r="95" spans="2:13" customFormat="1" ht="126" x14ac:dyDescent="0.25">
      <c r="B95" s="171" t="s">
        <v>1854</v>
      </c>
      <c r="C95" s="18" t="s">
        <v>970</v>
      </c>
      <c r="D95" s="171" t="s">
        <v>902</v>
      </c>
      <c r="E95" s="9" t="s">
        <v>653</v>
      </c>
      <c r="F95" s="23">
        <v>13700.063199999999</v>
      </c>
      <c r="G95" s="55">
        <f t="shared" si="1"/>
        <v>10960.05056</v>
      </c>
      <c r="H95" s="22" t="s">
        <v>1208</v>
      </c>
    </row>
    <row r="96" spans="2:13" customFormat="1" ht="126" x14ac:dyDescent="0.25">
      <c r="B96" s="171" t="s">
        <v>1854</v>
      </c>
      <c r="C96" s="18" t="s">
        <v>971</v>
      </c>
      <c r="D96" s="171" t="s">
        <v>903</v>
      </c>
      <c r="E96" s="9" t="s">
        <v>654</v>
      </c>
      <c r="F96" s="23">
        <v>13869.7408</v>
      </c>
      <c r="G96" s="55">
        <f t="shared" si="1"/>
        <v>11095.79264</v>
      </c>
      <c r="H96" s="22" t="s">
        <v>1209</v>
      </c>
    </row>
    <row r="97" spans="2:8" customFormat="1" ht="126" x14ac:dyDescent="0.25">
      <c r="B97" s="171" t="s">
        <v>1854</v>
      </c>
      <c r="C97" s="18" t="s">
        <v>972</v>
      </c>
      <c r="D97" s="171" t="s">
        <v>904</v>
      </c>
      <c r="E97" s="9" t="s">
        <v>655</v>
      </c>
      <c r="F97" s="23">
        <v>14418.155199999999</v>
      </c>
      <c r="G97" s="55">
        <f t="shared" si="1"/>
        <v>11534.524160000001</v>
      </c>
      <c r="H97" s="22" t="s">
        <v>1210</v>
      </c>
    </row>
    <row r="98" spans="2:8" customFormat="1" ht="126" x14ac:dyDescent="0.25">
      <c r="B98" s="171" t="s">
        <v>1854</v>
      </c>
      <c r="C98" s="18" t="s">
        <v>973</v>
      </c>
      <c r="D98" s="171" t="s">
        <v>905</v>
      </c>
      <c r="E98" s="9" t="s">
        <v>656</v>
      </c>
      <c r="F98" s="23">
        <v>14587.832800000002</v>
      </c>
      <c r="G98" s="55">
        <f t="shared" si="1"/>
        <v>11670.266240000003</v>
      </c>
      <c r="H98" s="22" t="s">
        <v>1211</v>
      </c>
    </row>
    <row r="99" spans="2:8" customFormat="1" ht="126" x14ac:dyDescent="0.25">
      <c r="B99" s="171" t="s">
        <v>1854</v>
      </c>
      <c r="C99" s="18" t="s">
        <v>974</v>
      </c>
      <c r="D99" s="171" t="s">
        <v>906</v>
      </c>
      <c r="E99" s="9" t="s">
        <v>657</v>
      </c>
      <c r="F99" s="23">
        <v>14722.764799999999</v>
      </c>
      <c r="G99" s="55">
        <f t="shared" si="1"/>
        <v>11778.21184</v>
      </c>
      <c r="H99" s="22" t="s">
        <v>1212</v>
      </c>
    </row>
    <row r="100" spans="2:8" customFormat="1" ht="126" x14ac:dyDescent="0.25">
      <c r="B100" s="171" t="s">
        <v>1854</v>
      </c>
      <c r="C100" s="18" t="s">
        <v>975</v>
      </c>
      <c r="D100" s="171" t="s">
        <v>907</v>
      </c>
      <c r="E100" s="9" t="s">
        <v>658</v>
      </c>
      <c r="F100" s="23">
        <v>14892.491199999999</v>
      </c>
      <c r="G100" s="55">
        <f t="shared" si="1"/>
        <v>11913.99296</v>
      </c>
      <c r="H100" s="22" t="s">
        <v>1213</v>
      </c>
    </row>
    <row r="101" spans="2:8" customFormat="1" ht="126" x14ac:dyDescent="0.25">
      <c r="B101" s="171" t="s">
        <v>1854</v>
      </c>
      <c r="C101" s="18" t="s">
        <v>976</v>
      </c>
      <c r="D101" s="171" t="s">
        <v>908</v>
      </c>
      <c r="E101" s="9" t="s">
        <v>659</v>
      </c>
      <c r="F101" s="23">
        <v>15137.808800000001</v>
      </c>
      <c r="G101" s="55">
        <f t="shared" si="1"/>
        <v>12110.247040000002</v>
      </c>
      <c r="H101" s="22" t="s">
        <v>1214</v>
      </c>
    </row>
    <row r="102" spans="2:8" customFormat="1" ht="126" x14ac:dyDescent="0.25">
      <c r="B102" s="171" t="s">
        <v>1854</v>
      </c>
      <c r="C102" s="18" t="s">
        <v>977</v>
      </c>
      <c r="D102" s="171" t="s">
        <v>909</v>
      </c>
      <c r="E102" s="9" t="s">
        <v>660</v>
      </c>
      <c r="F102" s="23">
        <v>15307.486399999998</v>
      </c>
      <c r="G102" s="55">
        <f t="shared" si="1"/>
        <v>12245.989119999998</v>
      </c>
      <c r="H102" s="22" t="s">
        <v>1215</v>
      </c>
    </row>
    <row r="103" spans="2:8" customFormat="1" ht="126" x14ac:dyDescent="0.25">
      <c r="B103" s="171" t="s">
        <v>1854</v>
      </c>
      <c r="C103" s="18" t="s">
        <v>978</v>
      </c>
      <c r="D103" s="171" t="s">
        <v>910</v>
      </c>
      <c r="E103" s="9" t="s">
        <v>661</v>
      </c>
      <c r="F103" s="23">
        <v>15357.896799999995</v>
      </c>
      <c r="G103" s="55">
        <f t="shared" si="1"/>
        <v>12286.317439999997</v>
      </c>
      <c r="H103" s="22" t="s">
        <v>1216</v>
      </c>
    </row>
    <row r="104" spans="2:8" customFormat="1" ht="126" x14ac:dyDescent="0.25">
      <c r="B104" s="171" t="s">
        <v>1854</v>
      </c>
      <c r="C104" s="18" t="s">
        <v>979</v>
      </c>
      <c r="D104" s="171" t="s">
        <v>911</v>
      </c>
      <c r="E104" s="9" t="s">
        <v>662</v>
      </c>
      <c r="F104" s="23">
        <v>15527.623199999998</v>
      </c>
      <c r="G104" s="55">
        <f t="shared" si="1"/>
        <v>12422.098559999999</v>
      </c>
      <c r="H104" s="22" t="s">
        <v>1217</v>
      </c>
    </row>
    <row r="105" spans="2:8" customFormat="1" ht="126" x14ac:dyDescent="0.25">
      <c r="B105" s="171" t="s">
        <v>1854</v>
      </c>
      <c r="C105" s="18" t="s">
        <v>980</v>
      </c>
      <c r="D105" s="171" t="s">
        <v>912</v>
      </c>
      <c r="E105" s="9" t="s">
        <v>663</v>
      </c>
      <c r="F105" s="23">
        <v>15378.978400000002</v>
      </c>
      <c r="G105" s="55">
        <f t="shared" si="1"/>
        <v>12303.182720000003</v>
      </c>
      <c r="H105" s="22" t="s">
        <v>1218</v>
      </c>
    </row>
    <row r="106" spans="2:8" customFormat="1" ht="126" x14ac:dyDescent="0.25">
      <c r="B106" s="171" t="s">
        <v>1854</v>
      </c>
      <c r="C106" s="18" t="s">
        <v>981</v>
      </c>
      <c r="D106" s="171" t="s">
        <v>913</v>
      </c>
      <c r="E106" s="9" t="s">
        <v>664</v>
      </c>
      <c r="F106" s="23">
        <v>15552.120799999997</v>
      </c>
      <c r="G106" s="55">
        <f t="shared" si="1"/>
        <v>12441.696639999998</v>
      </c>
      <c r="H106" s="22" t="s">
        <v>1219</v>
      </c>
    </row>
    <row r="107" spans="2:8" customFormat="1" ht="126" x14ac:dyDescent="0.25">
      <c r="B107" s="171" t="s">
        <v>1854</v>
      </c>
      <c r="C107" s="18" t="s">
        <v>982</v>
      </c>
      <c r="D107" s="171" t="s">
        <v>914</v>
      </c>
      <c r="E107" s="9" t="s">
        <v>665</v>
      </c>
      <c r="F107" s="23">
        <v>16242.8848</v>
      </c>
      <c r="G107" s="55">
        <f t="shared" si="1"/>
        <v>12994.307840000001</v>
      </c>
      <c r="H107" s="22" t="s">
        <v>1220</v>
      </c>
    </row>
    <row r="108" spans="2:8" customFormat="1" ht="126" x14ac:dyDescent="0.25">
      <c r="B108" s="171" t="s">
        <v>1854</v>
      </c>
      <c r="C108" s="18" t="s">
        <v>983</v>
      </c>
      <c r="D108" s="171" t="s">
        <v>915</v>
      </c>
      <c r="E108" s="9" t="s">
        <v>666</v>
      </c>
      <c r="F108" s="23">
        <v>16412.611199999996</v>
      </c>
      <c r="G108" s="55">
        <f t="shared" si="1"/>
        <v>13130.088959999997</v>
      </c>
      <c r="H108" s="22" t="s">
        <v>1221</v>
      </c>
    </row>
    <row r="109" spans="2:8" customFormat="1" ht="126" x14ac:dyDescent="0.25">
      <c r="B109" s="171" t="s">
        <v>1854</v>
      </c>
      <c r="C109" s="18" t="s">
        <v>984</v>
      </c>
      <c r="D109" s="171" t="s">
        <v>916</v>
      </c>
      <c r="E109" s="9" t="s">
        <v>667</v>
      </c>
      <c r="F109" s="23">
        <v>16545.591199999999</v>
      </c>
      <c r="G109" s="55">
        <f t="shared" si="1"/>
        <v>13236.472959999999</v>
      </c>
      <c r="H109" s="22" t="s">
        <v>1222</v>
      </c>
    </row>
    <row r="110" spans="2:8" customFormat="1" ht="126" x14ac:dyDescent="0.25">
      <c r="B110" s="171" t="s">
        <v>1854</v>
      </c>
      <c r="C110" s="18" t="s">
        <v>985</v>
      </c>
      <c r="D110" s="171" t="s">
        <v>917</v>
      </c>
      <c r="E110" s="9" t="s">
        <v>668</v>
      </c>
      <c r="F110" s="23">
        <v>16715.268799999998</v>
      </c>
      <c r="G110" s="55">
        <f t="shared" si="1"/>
        <v>13372.215039999999</v>
      </c>
      <c r="H110" s="22" t="s">
        <v>1223</v>
      </c>
    </row>
    <row r="111" spans="2:8" customFormat="1" ht="126" x14ac:dyDescent="0.25">
      <c r="B111" s="171" t="s">
        <v>1854</v>
      </c>
      <c r="C111" s="18" t="s">
        <v>986</v>
      </c>
      <c r="D111" s="171" t="s">
        <v>918</v>
      </c>
      <c r="E111" s="9" t="s">
        <v>669</v>
      </c>
      <c r="F111" s="23">
        <v>16558.864799999999</v>
      </c>
      <c r="G111" s="55">
        <f t="shared" si="1"/>
        <v>13247.091840000001</v>
      </c>
      <c r="H111" s="22" t="s">
        <v>1224</v>
      </c>
    </row>
    <row r="112" spans="2:8" customFormat="1" ht="126" x14ac:dyDescent="0.25">
      <c r="B112" s="171" t="s">
        <v>1854</v>
      </c>
      <c r="C112" s="18" t="s">
        <v>987</v>
      </c>
      <c r="D112" s="171" t="s">
        <v>919</v>
      </c>
      <c r="E112" s="9" t="s">
        <v>670</v>
      </c>
      <c r="F112" s="23">
        <v>16728.591199999999</v>
      </c>
      <c r="G112" s="55">
        <f t="shared" si="1"/>
        <v>13382.872960000001</v>
      </c>
      <c r="H112" s="22" t="s">
        <v>1225</v>
      </c>
    </row>
    <row r="113" spans="2:8" customFormat="1" ht="126" x14ac:dyDescent="0.25">
      <c r="B113" s="171" t="s">
        <v>1854</v>
      </c>
      <c r="C113" s="18" t="s">
        <v>988</v>
      </c>
      <c r="D113" s="171" t="s">
        <v>920</v>
      </c>
      <c r="E113" s="9" t="s">
        <v>671</v>
      </c>
      <c r="F113" s="23">
        <v>17304.040799999999</v>
      </c>
      <c r="G113" s="55">
        <f t="shared" si="1"/>
        <v>13843.23264</v>
      </c>
      <c r="H113" s="22" t="s">
        <v>1226</v>
      </c>
    </row>
    <row r="114" spans="2:8" customFormat="1" ht="126" x14ac:dyDescent="0.25">
      <c r="B114" s="171" t="s">
        <v>1854</v>
      </c>
      <c r="C114" s="18" t="s">
        <v>989</v>
      </c>
      <c r="D114" s="171" t="s">
        <v>921</v>
      </c>
      <c r="E114" s="9" t="s">
        <v>672</v>
      </c>
      <c r="F114" s="23">
        <v>17473.718399999998</v>
      </c>
      <c r="G114" s="55">
        <f t="shared" si="1"/>
        <v>13978.974719999998</v>
      </c>
      <c r="H114" s="22" t="s">
        <v>1227</v>
      </c>
    </row>
    <row r="115" spans="2:8" customFormat="1" ht="126" x14ac:dyDescent="0.25">
      <c r="B115" s="171" t="s">
        <v>1854</v>
      </c>
      <c r="C115" s="18" t="s">
        <v>990</v>
      </c>
      <c r="D115" s="171" t="s">
        <v>922</v>
      </c>
      <c r="E115" s="9" t="s">
        <v>673</v>
      </c>
      <c r="F115" s="23">
        <v>17580.4928</v>
      </c>
      <c r="G115" s="55">
        <f t="shared" si="1"/>
        <v>14064.394240000001</v>
      </c>
      <c r="H115" s="22" t="s">
        <v>1228</v>
      </c>
    </row>
    <row r="116" spans="2:8" customFormat="1" ht="126" x14ac:dyDescent="0.25">
      <c r="B116" s="171" t="s">
        <v>1854</v>
      </c>
      <c r="C116" s="18" t="s">
        <v>991</v>
      </c>
      <c r="D116" s="171" t="s">
        <v>923</v>
      </c>
      <c r="E116" s="9" t="s">
        <v>674</v>
      </c>
      <c r="F116" s="23">
        <v>17750.2192</v>
      </c>
      <c r="G116" s="55">
        <f t="shared" si="1"/>
        <v>14200.175360000001</v>
      </c>
      <c r="H116" s="22" t="s">
        <v>1229</v>
      </c>
    </row>
    <row r="117" spans="2:8" customFormat="1" ht="126" x14ac:dyDescent="0.25">
      <c r="B117" s="171" t="s">
        <v>1855</v>
      </c>
      <c r="C117" s="18" t="s">
        <v>992</v>
      </c>
      <c r="D117" s="171" t="s">
        <v>924</v>
      </c>
      <c r="E117" s="9" t="s">
        <v>581</v>
      </c>
      <c r="F117" s="23">
        <v>8347.9516666666677</v>
      </c>
      <c r="G117" s="55">
        <f t="shared" si="1"/>
        <v>6678.3613333333342</v>
      </c>
      <c r="H117" s="22" t="s">
        <v>1230</v>
      </c>
    </row>
    <row r="118" spans="2:8" customFormat="1" ht="126" x14ac:dyDescent="0.25">
      <c r="B118" s="171" t="s">
        <v>1855</v>
      </c>
      <c r="C118" s="18" t="s">
        <v>993</v>
      </c>
      <c r="D118" s="171" t="s">
        <v>925</v>
      </c>
      <c r="E118" s="9" t="s">
        <v>582</v>
      </c>
      <c r="F118" s="23">
        <v>8683.2991666666676</v>
      </c>
      <c r="G118" s="55">
        <f t="shared" si="1"/>
        <v>6946.6393333333344</v>
      </c>
      <c r="H118" s="22" t="s">
        <v>1231</v>
      </c>
    </row>
    <row r="119" spans="2:8" customFormat="1" ht="126" x14ac:dyDescent="0.25">
      <c r="B119" s="171" t="s">
        <v>1855</v>
      </c>
      <c r="C119" s="18" t="s">
        <v>994</v>
      </c>
      <c r="D119" s="171" t="s">
        <v>926</v>
      </c>
      <c r="E119" s="9" t="s">
        <v>583</v>
      </c>
      <c r="F119" s="23">
        <v>8817.5499999999993</v>
      </c>
      <c r="G119" s="55">
        <f t="shared" si="1"/>
        <v>7054.04</v>
      </c>
      <c r="H119" s="22" t="s">
        <v>1232</v>
      </c>
    </row>
    <row r="120" spans="2:8" customFormat="1" ht="126" x14ac:dyDescent="0.25">
      <c r="B120" s="171" t="s">
        <v>1855</v>
      </c>
      <c r="C120" s="18" t="s">
        <v>995</v>
      </c>
      <c r="D120" s="171" t="s">
        <v>927</v>
      </c>
      <c r="E120" s="9" t="s">
        <v>584</v>
      </c>
      <c r="F120" s="23">
        <v>9152.8974999999991</v>
      </c>
      <c r="G120" s="55">
        <f t="shared" si="1"/>
        <v>7322.3179999999993</v>
      </c>
      <c r="H120" s="22" t="s">
        <v>1233</v>
      </c>
    </row>
    <row r="121" spans="2:8" customFormat="1" ht="126" x14ac:dyDescent="0.25">
      <c r="B121" s="171" t="s">
        <v>1855</v>
      </c>
      <c r="C121" s="18" t="s">
        <v>996</v>
      </c>
      <c r="D121" s="171" t="s">
        <v>928</v>
      </c>
      <c r="E121" s="9" t="s">
        <v>499</v>
      </c>
      <c r="F121" s="23">
        <v>9135.9699999999993</v>
      </c>
      <c r="G121" s="55">
        <f t="shared" si="1"/>
        <v>7308.7759999999998</v>
      </c>
      <c r="H121" s="22" t="s">
        <v>1234</v>
      </c>
    </row>
    <row r="122" spans="2:8" customFormat="1" ht="126" x14ac:dyDescent="0.25">
      <c r="B122" s="171" t="s">
        <v>1855</v>
      </c>
      <c r="C122" s="18" t="s">
        <v>997</v>
      </c>
      <c r="D122" s="171" t="s">
        <v>929</v>
      </c>
      <c r="E122" s="9" t="s">
        <v>500</v>
      </c>
      <c r="F122" s="23">
        <v>9471.2666666666664</v>
      </c>
      <c r="G122" s="55">
        <f t="shared" si="1"/>
        <v>7577.0133333333333</v>
      </c>
      <c r="H122" s="22" t="s">
        <v>1235</v>
      </c>
    </row>
    <row r="123" spans="2:8" customFormat="1" ht="126" x14ac:dyDescent="0.25">
      <c r="B123" s="171" t="s">
        <v>1855</v>
      </c>
      <c r="C123" s="18" t="s">
        <v>998</v>
      </c>
      <c r="D123" s="171" t="s">
        <v>930</v>
      </c>
      <c r="E123" s="9" t="s">
        <v>501</v>
      </c>
      <c r="F123" s="23">
        <v>9756.6958333333332</v>
      </c>
      <c r="G123" s="55">
        <f t="shared" si="1"/>
        <v>7805.3566666666666</v>
      </c>
      <c r="H123" s="22" t="s">
        <v>1236</v>
      </c>
    </row>
    <row r="124" spans="2:8" customFormat="1" ht="126" x14ac:dyDescent="0.25">
      <c r="B124" s="171" t="s">
        <v>1855</v>
      </c>
      <c r="C124" s="18" t="s">
        <v>999</v>
      </c>
      <c r="D124" s="171" t="s">
        <v>931</v>
      </c>
      <c r="E124" s="9" t="s">
        <v>502</v>
      </c>
      <c r="F124" s="23">
        <v>10092.043333333333</v>
      </c>
      <c r="G124" s="55">
        <f t="shared" si="1"/>
        <v>8073.6346666666668</v>
      </c>
      <c r="H124" s="22" t="s">
        <v>1237</v>
      </c>
    </row>
    <row r="125" spans="2:8" customFormat="1" ht="126" x14ac:dyDescent="0.25">
      <c r="B125" s="171" t="s">
        <v>1855</v>
      </c>
      <c r="C125" s="18" t="s">
        <v>1000</v>
      </c>
      <c r="D125" s="171" t="s">
        <v>932</v>
      </c>
      <c r="E125" s="9" t="s">
        <v>503</v>
      </c>
      <c r="F125" s="23">
        <v>10251.8125</v>
      </c>
      <c r="G125" s="55">
        <f t="shared" si="1"/>
        <v>8201.4500000000007</v>
      </c>
      <c r="H125" s="22" t="s">
        <v>1238</v>
      </c>
    </row>
    <row r="126" spans="2:8" customFormat="1" ht="126" x14ac:dyDescent="0.25">
      <c r="B126" s="171" t="s">
        <v>1855</v>
      </c>
      <c r="C126" s="18" t="s">
        <v>1001</v>
      </c>
      <c r="D126" s="171" t="s">
        <v>933</v>
      </c>
      <c r="E126" s="9" t="s">
        <v>504</v>
      </c>
      <c r="F126" s="23">
        <v>10587.159999999998</v>
      </c>
      <c r="G126" s="55">
        <f t="shared" si="1"/>
        <v>8469.7279999999992</v>
      </c>
      <c r="H126" s="22" t="s">
        <v>1239</v>
      </c>
    </row>
    <row r="127" spans="2:8" customFormat="1" ht="126" x14ac:dyDescent="0.25">
      <c r="B127" s="171" t="s">
        <v>1855</v>
      </c>
      <c r="C127" s="18" t="s">
        <v>1002</v>
      </c>
      <c r="D127" s="171" t="s">
        <v>934</v>
      </c>
      <c r="E127" s="9" t="s">
        <v>505</v>
      </c>
      <c r="F127" s="23">
        <v>10738.694166666668</v>
      </c>
      <c r="G127" s="55">
        <f t="shared" si="1"/>
        <v>8590.9553333333351</v>
      </c>
      <c r="H127" s="22" t="s">
        <v>1240</v>
      </c>
    </row>
    <row r="128" spans="2:8" customFormat="1" ht="126" x14ac:dyDescent="0.25">
      <c r="B128" s="171" t="s">
        <v>1855</v>
      </c>
      <c r="C128" s="18" t="s">
        <v>1003</v>
      </c>
      <c r="D128" s="171" t="s">
        <v>935</v>
      </c>
      <c r="E128" s="9" t="s">
        <v>506</v>
      </c>
      <c r="F128" s="23">
        <v>11073.990833333331</v>
      </c>
      <c r="G128" s="55">
        <f t="shared" si="1"/>
        <v>8859.1926666666659</v>
      </c>
      <c r="H128" s="22" t="s">
        <v>1241</v>
      </c>
    </row>
    <row r="129" spans="2:8" customFormat="1" ht="126" x14ac:dyDescent="0.25">
      <c r="B129" s="171" t="s">
        <v>1855</v>
      </c>
      <c r="C129" s="18" t="s">
        <v>1004</v>
      </c>
      <c r="D129" s="171" t="s">
        <v>936</v>
      </c>
      <c r="E129" s="9" t="s">
        <v>653</v>
      </c>
      <c r="F129" s="23">
        <v>11603.064166666667</v>
      </c>
      <c r="G129" s="55">
        <f t="shared" si="1"/>
        <v>9282.4513333333343</v>
      </c>
      <c r="H129" s="22" t="s">
        <v>1242</v>
      </c>
    </row>
    <row r="130" spans="2:8" customFormat="1" ht="126" x14ac:dyDescent="0.25">
      <c r="B130" s="171" t="s">
        <v>1855</v>
      </c>
      <c r="C130" s="18" t="s">
        <v>1005</v>
      </c>
      <c r="D130" s="171" t="s">
        <v>937</v>
      </c>
      <c r="E130" s="9" t="s">
        <v>654</v>
      </c>
      <c r="F130" s="23">
        <v>11938.411666666667</v>
      </c>
      <c r="G130" s="55">
        <f t="shared" si="1"/>
        <v>9550.7293333333346</v>
      </c>
      <c r="H130" s="22" t="s">
        <v>1243</v>
      </c>
    </row>
    <row r="131" spans="2:8" customFormat="1" ht="126" x14ac:dyDescent="0.25">
      <c r="B131" s="171" t="s">
        <v>1855</v>
      </c>
      <c r="C131" s="18" t="s">
        <v>1006</v>
      </c>
      <c r="D131" s="171" t="s">
        <v>938</v>
      </c>
      <c r="E131" s="9" t="s">
        <v>655</v>
      </c>
      <c r="F131" s="23">
        <v>12351.076666666664</v>
      </c>
      <c r="G131" s="55">
        <f t="shared" si="1"/>
        <v>9880.8613333333324</v>
      </c>
      <c r="H131" s="22" t="s">
        <v>1244</v>
      </c>
    </row>
    <row r="132" spans="2:8" customFormat="1" ht="126" x14ac:dyDescent="0.25">
      <c r="B132" s="171" t="s">
        <v>1855</v>
      </c>
      <c r="C132" s="18" t="s">
        <v>1007</v>
      </c>
      <c r="D132" s="171" t="s">
        <v>939</v>
      </c>
      <c r="E132" s="9" t="s">
        <v>656</v>
      </c>
      <c r="F132" s="23">
        <v>12686.373333333333</v>
      </c>
      <c r="G132" s="55">
        <f t="shared" si="1"/>
        <v>10149.098666666667</v>
      </c>
      <c r="H132" s="22" t="s">
        <v>1245</v>
      </c>
    </row>
    <row r="133" spans="2:8" customFormat="1" ht="126" x14ac:dyDescent="0.25">
      <c r="B133" s="171" t="s">
        <v>1855</v>
      </c>
      <c r="C133" s="18" t="s">
        <v>1008</v>
      </c>
      <c r="D133" s="171" t="s">
        <v>940</v>
      </c>
      <c r="E133" s="9" t="s">
        <v>657</v>
      </c>
      <c r="F133" s="23">
        <v>12987.154166666665</v>
      </c>
      <c r="G133" s="55">
        <f t="shared" si="1"/>
        <v>10389.723333333333</v>
      </c>
      <c r="H133" s="22" t="s">
        <v>1246</v>
      </c>
    </row>
    <row r="134" spans="2:8" customFormat="1" ht="126" x14ac:dyDescent="0.25">
      <c r="B134" s="171" t="s">
        <v>1855</v>
      </c>
      <c r="C134" s="18" t="s">
        <v>1009</v>
      </c>
      <c r="D134" s="171" t="s">
        <v>941</v>
      </c>
      <c r="E134" s="9" t="s">
        <v>658</v>
      </c>
      <c r="F134" s="23">
        <v>13322.501666666667</v>
      </c>
      <c r="G134" s="55">
        <f t="shared" si="1"/>
        <v>10658.001333333334</v>
      </c>
      <c r="H134" s="22" t="s">
        <v>1247</v>
      </c>
    </row>
    <row r="135" spans="2:8" customFormat="1" ht="126" x14ac:dyDescent="0.25">
      <c r="B135" s="171" t="s">
        <v>1855</v>
      </c>
      <c r="C135" s="18" t="s">
        <v>1010</v>
      </c>
      <c r="D135" s="171" t="s">
        <v>942</v>
      </c>
      <c r="E135" s="9" t="s">
        <v>659</v>
      </c>
      <c r="F135" s="23">
        <v>13419.491666666665</v>
      </c>
      <c r="G135" s="55">
        <f t="shared" si="1"/>
        <v>10735.593333333332</v>
      </c>
      <c r="H135" s="22" t="s">
        <v>1248</v>
      </c>
    </row>
    <row r="136" spans="2:8" customFormat="1" ht="126" x14ac:dyDescent="0.25">
      <c r="B136" s="171" t="s">
        <v>1855</v>
      </c>
      <c r="C136" s="18" t="s">
        <v>1011</v>
      </c>
      <c r="D136" s="171" t="s">
        <v>943</v>
      </c>
      <c r="E136" s="9" t="s">
        <v>660</v>
      </c>
      <c r="F136" s="23">
        <v>13754.788333333334</v>
      </c>
      <c r="G136" s="55">
        <f t="shared" si="1"/>
        <v>11003.830666666669</v>
      </c>
      <c r="H136" s="22" t="s">
        <v>1249</v>
      </c>
    </row>
    <row r="137" spans="2:8" customFormat="1" ht="126" x14ac:dyDescent="0.25">
      <c r="B137" s="171" t="s">
        <v>1855</v>
      </c>
      <c r="C137" s="18" t="s">
        <v>1012</v>
      </c>
      <c r="D137" s="171" t="s">
        <v>944</v>
      </c>
      <c r="E137" s="9" t="s">
        <v>661</v>
      </c>
      <c r="F137" s="23">
        <v>13808.112499999999</v>
      </c>
      <c r="G137" s="55">
        <f t="shared" si="1"/>
        <v>11046.49</v>
      </c>
      <c r="H137" s="22" t="s">
        <v>1250</v>
      </c>
    </row>
    <row r="138" spans="2:8" customFormat="1" ht="126" x14ac:dyDescent="0.25">
      <c r="B138" s="171" t="s">
        <v>1855</v>
      </c>
      <c r="C138" s="18" t="s">
        <v>1013</v>
      </c>
      <c r="D138" s="171" t="s">
        <v>945</v>
      </c>
      <c r="E138" s="9" t="s">
        <v>662</v>
      </c>
      <c r="F138" s="23">
        <v>14302.8225</v>
      </c>
      <c r="G138" s="55">
        <f t="shared" si="1"/>
        <v>11442.258000000002</v>
      </c>
      <c r="H138" s="22" t="s">
        <v>1251</v>
      </c>
    </row>
    <row r="139" spans="2:8" customFormat="1" ht="126" x14ac:dyDescent="0.25">
      <c r="B139" s="171" t="s">
        <v>1855</v>
      </c>
      <c r="C139" s="18" t="s">
        <v>1014</v>
      </c>
      <c r="D139" s="171" t="s">
        <v>946</v>
      </c>
      <c r="E139" s="9" t="s">
        <v>663</v>
      </c>
      <c r="F139" s="23">
        <v>14148.797499999997</v>
      </c>
      <c r="G139" s="55">
        <f t="shared" si="1"/>
        <v>11319.037999999999</v>
      </c>
      <c r="H139" s="22" t="s">
        <v>1252</v>
      </c>
    </row>
    <row r="140" spans="2:8" customFormat="1" ht="126" x14ac:dyDescent="0.25">
      <c r="B140" s="171" t="s">
        <v>1855</v>
      </c>
      <c r="C140" s="18" t="s">
        <v>1015</v>
      </c>
      <c r="D140" s="171" t="s">
        <v>947</v>
      </c>
      <c r="E140" s="9" t="s">
        <v>664</v>
      </c>
      <c r="F140" s="23">
        <v>14487.754166666666</v>
      </c>
      <c r="G140" s="55">
        <f t="shared" si="1"/>
        <v>11590.203333333333</v>
      </c>
      <c r="H140" s="22" t="s">
        <v>1253</v>
      </c>
    </row>
    <row r="141" spans="2:8" customFormat="1" ht="126" x14ac:dyDescent="0.25">
      <c r="B141" s="171" t="s">
        <v>1855</v>
      </c>
      <c r="C141" s="18" t="s">
        <v>1016</v>
      </c>
      <c r="D141" s="171" t="s">
        <v>948</v>
      </c>
      <c r="E141" s="9" t="s">
        <v>665</v>
      </c>
      <c r="F141" s="23">
        <v>15048.750833333332</v>
      </c>
      <c r="G141" s="55">
        <f t="shared" si="1"/>
        <v>12039.000666666667</v>
      </c>
      <c r="H141" s="22" t="s">
        <v>1254</v>
      </c>
    </row>
    <row r="142" spans="2:8" customFormat="1" ht="126" x14ac:dyDescent="0.25">
      <c r="B142" s="171" t="s">
        <v>1855</v>
      </c>
      <c r="C142" s="18" t="s">
        <v>1017</v>
      </c>
      <c r="D142" s="171" t="s">
        <v>949</v>
      </c>
      <c r="E142" s="9" t="s">
        <v>666</v>
      </c>
      <c r="F142" s="23">
        <v>15543.460833333333</v>
      </c>
      <c r="G142" s="55">
        <f t="shared" si="1"/>
        <v>12434.768666666667</v>
      </c>
      <c r="H142" s="22" t="s">
        <v>1255</v>
      </c>
    </row>
    <row r="143" spans="2:8" customFormat="1" ht="126" x14ac:dyDescent="0.25">
      <c r="B143" s="171" t="s">
        <v>1855</v>
      </c>
      <c r="C143" s="18" t="s">
        <v>1018</v>
      </c>
      <c r="D143" s="171" t="s">
        <v>950</v>
      </c>
      <c r="E143" s="9" t="s">
        <v>667</v>
      </c>
      <c r="F143" s="23">
        <v>15682.794999999998</v>
      </c>
      <c r="G143" s="55">
        <f t="shared" si="1"/>
        <v>12546.235999999999</v>
      </c>
      <c r="H143" s="22" t="s">
        <v>1256</v>
      </c>
    </row>
    <row r="144" spans="2:8" customFormat="1" ht="126" x14ac:dyDescent="0.25">
      <c r="B144" s="171" t="s">
        <v>1855</v>
      </c>
      <c r="C144" s="18" t="s">
        <v>1019</v>
      </c>
      <c r="D144" s="171" t="s">
        <v>951</v>
      </c>
      <c r="E144" s="9" t="s">
        <v>668</v>
      </c>
      <c r="F144" s="23">
        <v>16018.1425</v>
      </c>
      <c r="G144" s="55">
        <f t="shared" ref="G144:G150" si="2">F144*0.8</f>
        <v>12814.514000000001</v>
      </c>
      <c r="H144" s="22" t="s">
        <v>1257</v>
      </c>
    </row>
    <row r="145" spans="2:9" customFormat="1" ht="126" x14ac:dyDescent="0.25">
      <c r="B145" s="171" t="s">
        <v>1855</v>
      </c>
      <c r="C145" s="18" t="s">
        <v>1020</v>
      </c>
      <c r="D145" s="171" t="s">
        <v>952</v>
      </c>
      <c r="E145" s="9" t="s">
        <v>669</v>
      </c>
      <c r="F145" s="23">
        <v>15696.672499999997</v>
      </c>
      <c r="G145" s="55">
        <f t="shared" si="2"/>
        <v>12557.337999999998</v>
      </c>
      <c r="H145" s="22" t="s">
        <v>1258</v>
      </c>
    </row>
    <row r="146" spans="2:9" customFormat="1" ht="126" x14ac:dyDescent="0.25">
      <c r="B146" s="171" t="s">
        <v>1855</v>
      </c>
      <c r="C146" s="18" t="s">
        <v>1021</v>
      </c>
      <c r="D146" s="171" t="s">
        <v>953</v>
      </c>
      <c r="E146" s="9" t="s">
        <v>670</v>
      </c>
      <c r="F146" s="23">
        <v>16191.3825</v>
      </c>
      <c r="G146" s="55">
        <f t="shared" si="2"/>
        <v>12953.106</v>
      </c>
      <c r="H146" s="22" t="s">
        <v>1259</v>
      </c>
    </row>
    <row r="147" spans="2:9" customFormat="1" ht="126" x14ac:dyDescent="0.25">
      <c r="B147" s="171" t="s">
        <v>1855</v>
      </c>
      <c r="C147" s="18" t="s">
        <v>1022</v>
      </c>
      <c r="D147" s="171" t="s">
        <v>954</v>
      </c>
      <c r="E147" s="9" t="s">
        <v>671</v>
      </c>
      <c r="F147" s="23">
        <v>16791.622499999998</v>
      </c>
      <c r="G147" s="55">
        <f t="shared" si="2"/>
        <v>13433.297999999999</v>
      </c>
      <c r="H147" s="22" t="s">
        <v>1260</v>
      </c>
    </row>
    <row r="148" spans="2:9" customFormat="1" ht="126" x14ac:dyDescent="0.25">
      <c r="B148" s="171" t="s">
        <v>1855</v>
      </c>
      <c r="C148" s="18" t="s">
        <v>1023</v>
      </c>
      <c r="D148" s="171" t="s">
        <v>955</v>
      </c>
      <c r="E148" s="9" t="s">
        <v>672</v>
      </c>
      <c r="F148" s="23">
        <v>17126.969999999994</v>
      </c>
      <c r="G148" s="55">
        <f t="shared" si="2"/>
        <v>13701.575999999995</v>
      </c>
      <c r="H148" s="22" t="s">
        <v>1261</v>
      </c>
    </row>
    <row r="149" spans="2:9" customFormat="1" ht="126" x14ac:dyDescent="0.25">
      <c r="B149" s="171" t="s">
        <v>1855</v>
      </c>
      <c r="C149" s="18" t="s">
        <v>1024</v>
      </c>
      <c r="D149" s="171" t="s">
        <v>956</v>
      </c>
      <c r="E149" s="9" t="s">
        <v>673</v>
      </c>
      <c r="F149" s="23">
        <v>17239.006666666668</v>
      </c>
      <c r="G149" s="55">
        <f t="shared" si="2"/>
        <v>13791.205333333335</v>
      </c>
      <c r="H149" s="22" t="s">
        <v>1262</v>
      </c>
    </row>
    <row r="150" spans="2:9" customFormat="1" ht="53.1" customHeight="1" x14ac:dyDescent="0.25">
      <c r="B150" s="171" t="s">
        <v>1855</v>
      </c>
      <c r="C150" s="18" t="s">
        <v>1025</v>
      </c>
      <c r="D150" s="171" t="s">
        <v>957</v>
      </c>
      <c r="E150" s="9" t="s">
        <v>674</v>
      </c>
      <c r="F150" s="24">
        <v>17574.354166666664</v>
      </c>
      <c r="G150" s="55">
        <f t="shared" si="2"/>
        <v>14059.483333333332</v>
      </c>
      <c r="H150" s="21" t="s">
        <v>1263</v>
      </c>
      <c r="I150" s="36" t="s">
        <v>236</v>
      </c>
    </row>
    <row r="152" spans="2:9" x14ac:dyDescent="0.25">
      <c r="D152" s="50" t="s">
        <v>236</v>
      </c>
    </row>
  </sheetData>
  <autoFilter ref="B13:B150" xr:uid="{00000000-0009-0000-0000-000003000000}"/>
  <mergeCells count="2">
    <mergeCell ref="B1:B12"/>
    <mergeCell ref="D10:G10"/>
  </mergeCells>
  <phoneticPr fontId="5" type="noConversion"/>
  <pageMargins left="0.7" right="0.7" top="0.75" bottom="0.75" header="0.3" footer="0.3"/>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FD19-130E-49F3-805C-C031F3244905}">
  <dimension ref="B1:N40"/>
  <sheetViews>
    <sheetView topLeftCell="B1" zoomScale="70" zoomScaleNormal="70" workbookViewId="0">
      <selection activeCell="D38" sqref="D38"/>
    </sheetView>
  </sheetViews>
  <sheetFormatPr defaultColWidth="8.7109375" defaultRowHeight="15.75" x14ac:dyDescent="0.25"/>
  <cols>
    <col min="1" max="1" width="2.28515625" style="36" customWidth="1"/>
    <col min="2" max="2" width="35.28515625" style="165" customWidth="1"/>
    <col min="3" max="3" width="16.5703125" style="36" customWidth="1"/>
    <col min="4" max="4" width="55.42578125" style="165" customWidth="1"/>
    <col min="5" max="5" width="19.85546875" style="36" customWidth="1"/>
    <col min="6" max="7" width="15.140625" style="172" customWidth="1"/>
    <col min="8" max="8" width="91.5703125" style="169" customWidth="1"/>
    <col min="9" max="16384" width="8.7109375" style="36"/>
  </cols>
  <sheetData>
    <row r="1" spans="2:14" x14ac:dyDescent="0.25">
      <c r="B1" s="299"/>
      <c r="C1" s="7"/>
    </row>
    <row r="2" spans="2:14" x14ac:dyDescent="0.25">
      <c r="B2" s="299"/>
      <c r="C2" s="7"/>
      <c r="D2" s="166"/>
      <c r="E2" s="7"/>
    </row>
    <row r="3" spans="2:14" x14ac:dyDescent="0.25">
      <c r="B3" s="299"/>
      <c r="C3" s="7"/>
      <c r="D3" s="166"/>
      <c r="E3" s="7"/>
    </row>
    <row r="4" spans="2:14" x14ac:dyDescent="0.25">
      <c r="B4" s="299"/>
      <c r="C4" s="7"/>
      <c r="D4" s="166"/>
      <c r="E4" s="7"/>
    </row>
    <row r="5" spans="2:14" x14ac:dyDescent="0.25">
      <c r="B5" s="299"/>
      <c r="C5" s="7"/>
      <c r="D5" s="166"/>
      <c r="E5" s="7"/>
    </row>
    <row r="6" spans="2:14" x14ac:dyDescent="0.25">
      <c r="B6" s="299"/>
      <c r="C6" s="7"/>
      <c r="D6" s="166"/>
      <c r="E6" s="7"/>
    </row>
    <row r="7" spans="2:14" x14ac:dyDescent="0.25">
      <c r="B7" s="299"/>
      <c r="C7" s="7"/>
      <c r="D7" s="166"/>
      <c r="E7" s="7"/>
    </row>
    <row r="8" spans="2:14" ht="8.25" customHeight="1" x14ac:dyDescent="0.25">
      <c r="B8" s="299"/>
      <c r="C8" s="7"/>
      <c r="D8" s="166"/>
      <c r="E8" s="7"/>
    </row>
    <row r="9" spans="2:14" x14ac:dyDescent="0.25">
      <c r="B9" s="299"/>
      <c r="G9" s="173"/>
    </row>
    <row r="10" spans="2:14" ht="15.75" customHeight="1" x14ac:dyDescent="0.25">
      <c r="B10" s="299"/>
      <c r="D10" s="297" t="s">
        <v>2136</v>
      </c>
      <c r="E10" s="297"/>
      <c r="F10" s="297"/>
      <c r="G10" s="297"/>
      <c r="H10" s="170" t="s">
        <v>2121</v>
      </c>
    </row>
    <row r="11" spans="2:14" ht="15.75" customHeight="1" x14ac:dyDescent="0.25">
      <c r="B11" s="299"/>
      <c r="C11" s="5"/>
      <c r="D11" s="167"/>
      <c r="E11" s="5"/>
      <c r="F11" s="173"/>
      <c r="G11" s="173"/>
    </row>
    <row r="12" spans="2:14" ht="22.5" customHeight="1" x14ac:dyDescent="0.25">
      <c r="B12" s="299"/>
      <c r="C12" s="39"/>
      <c r="E12" s="54"/>
      <c r="F12" s="174"/>
      <c r="G12" s="175"/>
    </row>
    <row r="13" spans="2:14" ht="52.5" customHeight="1" x14ac:dyDescent="0.25">
      <c r="B13" s="76" t="s">
        <v>1264</v>
      </c>
      <c r="C13" s="77" t="s">
        <v>4</v>
      </c>
      <c r="D13" s="77" t="s">
        <v>235</v>
      </c>
      <c r="E13" s="77" t="s">
        <v>358</v>
      </c>
      <c r="F13" s="176" t="s">
        <v>1798</v>
      </c>
      <c r="G13" s="177" t="str">
        <f>CONCATENATE("Цена с учетом скидки ",Содержание!D12,Содержание!E12)</f>
        <v>Цена с учетом скидки 0%</v>
      </c>
      <c r="H13" s="79" t="s">
        <v>675</v>
      </c>
    </row>
    <row r="14" spans="2:14" ht="52.5" customHeight="1" x14ac:dyDescent="0.25">
      <c r="B14" s="183"/>
      <c r="C14" s="9"/>
      <c r="D14" s="187" t="s">
        <v>2137</v>
      </c>
      <c r="E14" s="9"/>
      <c r="F14" s="184"/>
      <c r="G14" s="185"/>
      <c r="H14" s="186"/>
    </row>
    <row r="15" spans="2:14" ht="63" x14ac:dyDescent="0.25">
      <c r="B15" s="171" t="s">
        <v>1852</v>
      </c>
      <c r="C15" s="4" t="s">
        <v>2138</v>
      </c>
      <c r="D15" s="188" t="s">
        <v>2193</v>
      </c>
      <c r="E15" s="9" t="s">
        <v>653</v>
      </c>
      <c r="F15" s="27">
        <v>33500</v>
      </c>
      <c r="G15" s="191">
        <f>(1-Содержание!$D$12/100)*F15</f>
        <v>33500</v>
      </c>
      <c r="H15" s="189" t="s">
        <v>2139</v>
      </c>
      <c r="I15" s="40"/>
      <c r="J15" s="40"/>
      <c r="K15" s="40"/>
      <c r="L15" s="40"/>
      <c r="M15" s="40"/>
      <c r="N15" s="40"/>
    </row>
    <row r="16" spans="2:14" ht="63" x14ac:dyDescent="0.25">
      <c r="B16" s="171" t="s">
        <v>1852</v>
      </c>
      <c r="C16" s="4" t="s">
        <v>2140</v>
      </c>
      <c r="D16" s="188" t="s">
        <v>2194</v>
      </c>
      <c r="E16" s="9" t="s">
        <v>657</v>
      </c>
      <c r="F16" s="27">
        <v>38000</v>
      </c>
      <c r="G16" s="191">
        <f>(1-Содержание!$D$12/100)*F16</f>
        <v>38000</v>
      </c>
      <c r="H16" s="189" t="s">
        <v>2141</v>
      </c>
    </row>
    <row r="17" spans="2:8" ht="63" x14ac:dyDescent="0.25">
      <c r="B17" s="171" t="s">
        <v>1852</v>
      </c>
      <c r="C17" s="4" t="s">
        <v>2142</v>
      </c>
      <c r="D17" s="188" t="s">
        <v>2195</v>
      </c>
      <c r="E17" s="9" t="s">
        <v>663</v>
      </c>
      <c r="F17" s="27">
        <v>44500</v>
      </c>
      <c r="G17" s="191">
        <f>(1-Содержание!$D$12/100)*F17</f>
        <v>44500</v>
      </c>
      <c r="H17" s="189" t="s">
        <v>2143</v>
      </c>
    </row>
    <row r="18" spans="2:8" ht="63" x14ac:dyDescent="0.25">
      <c r="B18" s="171" t="s">
        <v>1852</v>
      </c>
      <c r="C18" s="4" t="s">
        <v>2144</v>
      </c>
      <c r="D18" s="188" t="s">
        <v>2196</v>
      </c>
      <c r="E18" s="9" t="s">
        <v>669</v>
      </c>
      <c r="F18" s="190">
        <v>47800</v>
      </c>
      <c r="G18" s="191">
        <f>(1-Содержание!$D$12/100)*F18</f>
        <v>47800</v>
      </c>
      <c r="H18" s="189" t="s">
        <v>2145</v>
      </c>
    </row>
    <row r="19" spans="2:8" ht="63" x14ac:dyDescent="0.25">
      <c r="B19" s="171" t="s">
        <v>1852</v>
      </c>
      <c r="C19" s="4" t="s">
        <v>2146</v>
      </c>
      <c r="D19" s="188" t="s">
        <v>2197</v>
      </c>
      <c r="E19" s="9" t="s">
        <v>654</v>
      </c>
      <c r="F19" s="27">
        <v>37000</v>
      </c>
      <c r="G19" s="191">
        <f>(1-Содержание!$D$12/100)*F19</f>
        <v>37000</v>
      </c>
      <c r="H19" s="189" t="s">
        <v>2147</v>
      </c>
    </row>
    <row r="20" spans="2:8" ht="63" x14ac:dyDescent="0.25">
      <c r="B20" s="171" t="s">
        <v>1852</v>
      </c>
      <c r="C20" s="4" t="s">
        <v>2148</v>
      </c>
      <c r="D20" s="188" t="s">
        <v>2198</v>
      </c>
      <c r="E20" s="9" t="s">
        <v>658</v>
      </c>
      <c r="F20" s="27">
        <v>41900</v>
      </c>
      <c r="G20" s="191">
        <f>(1-Содержание!$D$12/100)*F20</f>
        <v>41900</v>
      </c>
      <c r="H20" s="189" t="s">
        <v>2149</v>
      </c>
    </row>
    <row r="21" spans="2:8" ht="63" x14ac:dyDescent="0.25">
      <c r="B21" s="171" t="s">
        <v>1852</v>
      </c>
      <c r="C21" s="4" t="s">
        <v>2150</v>
      </c>
      <c r="D21" s="188" t="s">
        <v>2199</v>
      </c>
      <c r="E21" s="9" t="s">
        <v>664</v>
      </c>
      <c r="F21" s="27">
        <v>50000</v>
      </c>
      <c r="G21" s="191">
        <f>(1-Содержание!$D$12/100)*F21</f>
        <v>50000</v>
      </c>
      <c r="H21" s="189" t="s">
        <v>2151</v>
      </c>
    </row>
    <row r="22" spans="2:8" ht="63" x14ac:dyDescent="0.25">
      <c r="B22" s="171" t="s">
        <v>1852</v>
      </c>
      <c r="C22" s="4" t="s">
        <v>2152</v>
      </c>
      <c r="D22" s="188" t="s">
        <v>2201</v>
      </c>
      <c r="E22" s="9" t="s">
        <v>670</v>
      </c>
      <c r="F22" s="190">
        <v>53500</v>
      </c>
      <c r="G22" s="191">
        <f>(1-Содержание!$D$12/100)*F22</f>
        <v>53500</v>
      </c>
      <c r="H22" s="189" t="s">
        <v>2153</v>
      </c>
    </row>
    <row r="23" spans="2:8" ht="63" x14ac:dyDescent="0.25">
      <c r="B23" s="171" t="s">
        <v>1852</v>
      </c>
      <c r="C23" s="4" t="s">
        <v>2154</v>
      </c>
      <c r="D23" s="188" t="s">
        <v>2200</v>
      </c>
      <c r="E23" s="9" t="s">
        <v>2108</v>
      </c>
      <c r="F23" s="27">
        <v>38000</v>
      </c>
      <c r="G23" s="191">
        <f>(1-Содержание!$D$12/100)*F23</f>
        <v>38000</v>
      </c>
      <c r="H23" s="189" t="s">
        <v>2155</v>
      </c>
    </row>
    <row r="24" spans="2:8" ht="63" x14ac:dyDescent="0.25">
      <c r="B24" s="171" t="s">
        <v>1852</v>
      </c>
      <c r="C24" s="4" t="s">
        <v>2156</v>
      </c>
      <c r="D24" s="188" t="s">
        <v>2202</v>
      </c>
      <c r="E24" s="9" t="s">
        <v>2116</v>
      </c>
      <c r="F24" s="27">
        <v>42000</v>
      </c>
      <c r="G24" s="191">
        <f>(1-Содержание!$D$12/100)*F24</f>
        <v>42000</v>
      </c>
      <c r="H24" s="189" t="s">
        <v>2157</v>
      </c>
    </row>
    <row r="25" spans="2:8" ht="63" x14ac:dyDescent="0.25">
      <c r="B25" s="171" t="s">
        <v>1852</v>
      </c>
      <c r="C25" s="4" t="s">
        <v>2158</v>
      </c>
      <c r="D25" s="188" t="s">
        <v>2199</v>
      </c>
      <c r="E25" s="9" t="s">
        <v>2111</v>
      </c>
      <c r="F25" s="27">
        <v>50200</v>
      </c>
      <c r="G25" s="191">
        <f>(1-Содержание!$D$12/100)*F25</f>
        <v>50200</v>
      </c>
      <c r="H25" s="189" t="s">
        <v>2159</v>
      </c>
    </row>
    <row r="26" spans="2:8" ht="63" x14ac:dyDescent="0.25">
      <c r="B26" s="171" t="s">
        <v>1852</v>
      </c>
      <c r="C26" s="4" t="s">
        <v>2160</v>
      </c>
      <c r="D26" s="188" t="s">
        <v>2201</v>
      </c>
      <c r="E26" s="9" t="s">
        <v>2124</v>
      </c>
      <c r="F26" s="190">
        <v>53500</v>
      </c>
      <c r="G26" s="191">
        <f>(1-Содержание!$D$12/100)*F26</f>
        <v>53500</v>
      </c>
      <c r="H26" s="189" t="s">
        <v>2161</v>
      </c>
    </row>
    <row r="27" spans="2:8" ht="63" x14ac:dyDescent="0.25">
      <c r="B27" s="171" t="s">
        <v>1854</v>
      </c>
      <c r="C27" s="4" t="s">
        <v>2162</v>
      </c>
      <c r="D27" s="171" t="s">
        <v>2163</v>
      </c>
      <c r="E27" s="9" t="s">
        <v>653</v>
      </c>
      <c r="F27" s="27">
        <v>30000</v>
      </c>
      <c r="G27" s="191">
        <f>(1-Содержание!$D$12/100)*F27</f>
        <v>30000</v>
      </c>
      <c r="H27" s="189" t="s">
        <v>2164</v>
      </c>
    </row>
    <row r="28" spans="2:8" ht="63" x14ac:dyDescent="0.25">
      <c r="B28" s="171" t="s">
        <v>1854</v>
      </c>
      <c r="C28" s="4" t="s">
        <v>2165</v>
      </c>
      <c r="D28" s="171" t="s">
        <v>2166</v>
      </c>
      <c r="E28" s="9" t="s">
        <v>657</v>
      </c>
      <c r="F28" s="27">
        <v>33200</v>
      </c>
      <c r="G28" s="191">
        <f>(1-Содержание!$D$12/100)*F28</f>
        <v>33200</v>
      </c>
      <c r="H28" s="189" t="s">
        <v>2167</v>
      </c>
    </row>
    <row r="29" spans="2:8" ht="63" x14ac:dyDescent="0.25">
      <c r="B29" s="171" t="s">
        <v>1854</v>
      </c>
      <c r="C29" s="4" t="s">
        <v>2168</v>
      </c>
      <c r="D29" s="171" t="s">
        <v>2169</v>
      </c>
      <c r="E29" s="9" t="s">
        <v>663</v>
      </c>
      <c r="F29" s="27">
        <v>39000</v>
      </c>
      <c r="G29" s="191">
        <f>(1-Содержание!$D$12/100)*F29</f>
        <v>39000</v>
      </c>
      <c r="H29" s="189" t="s">
        <v>2170</v>
      </c>
    </row>
    <row r="30" spans="2:8" ht="63" x14ac:dyDescent="0.25">
      <c r="B30" s="171" t="s">
        <v>1854</v>
      </c>
      <c r="C30" s="4" t="s">
        <v>2171</v>
      </c>
      <c r="D30" s="171" t="s">
        <v>2172</v>
      </c>
      <c r="E30" s="9" t="s">
        <v>669</v>
      </c>
      <c r="F30" s="27">
        <v>46150</v>
      </c>
      <c r="G30" s="191">
        <f>(1-Содержание!$D$12/100)*F30</f>
        <v>46150</v>
      </c>
      <c r="H30" s="189" t="s">
        <v>2173</v>
      </c>
    </row>
    <row r="31" spans="2:8" ht="63" x14ac:dyDescent="0.25">
      <c r="B31" s="171" t="s">
        <v>1854</v>
      </c>
      <c r="C31" s="4" t="s">
        <v>2174</v>
      </c>
      <c r="D31" s="171" t="s">
        <v>2175</v>
      </c>
      <c r="E31" s="9" t="s">
        <v>654</v>
      </c>
      <c r="F31" s="27">
        <v>32000</v>
      </c>
      <c r="G31" s="191">
        <f>(1-Содержание!$D$12/100)*F31</f>
        <v>32000</v>
      </c>
      <c r="H31" s="189" t="s">
        <v>2176</v>
      </c>
    </row>
    <row r="32" spans="2:8" ht="63" x14ac:dyDescent="0.25">
      <c r="B32" s="171" t="s">
        <v>1854</v>
      </c>
      <c r="C32" s="4" t="s">
        <v>2177</v>
      </c>
      <c r="D32" s="171" t="s">
        <v>2178</v>
      </c>
      <c r="E32" s="9" t="s">
        <v>658</v>
      </c>
      <c r="F32" s="27">
        <v>41900</v>
      </c>
      <c r="G32" s="191">
        <f>(1-Содержание!$D$12/100)*F32</f>
        <v>41900</v>
      </c>
      <c r="H32" s="189" t="s">
        <v>2179</v>
      </c>
    </row>
    <row r="33" spans="2:8" ht="63" x14ac:dyDescent="0.25">
      <c r="B33" s="171" t="s">
        <v>1854</v>
      </c>
      <c r="C33" s="4" t="s">
        <v>2180</v>
      </c>
      <c r="D33" s="171" t="s">
        <v>2181</v>
      </c>
      <c r="E33" s="9" t="s">
        <v>664</v>
      </c>
      <c r="F33" s="27">
        <v>44560</v>
      </c>
      <c r="G33" s="191">
        <f>(1-Содержание!$D$12/100)*F33</f>
        <v>44560</v>
      </c>
      <c r="H33" s="189" t="s">
        <v>2182</v>
      </c>
    </row>
    <row r="34" spans="2:8" ht="63" x14ac:dyDescent="0.25">
      <c r="B34" s="171" t="s">
        <v>1854</v>
      </c>
      <c r="C34" s="4" t="s">
        <v>2183</v>
      </c>
      <c r="D34" s="171" t="s">
        <v>2175</v>
      </c>
      <c r="E34" s="9" t="s">
        <v>670</v>
      </c>
      <c r="F34" s="12">
        <v>55750</v>
      </c>
      <c r="G34" s="191">
        <f>(1-Содержание!$D$12/100)*F34</f>
        <v>55750</v>
      </c>
      <c r="H34" s="189" t="s">
        <v>2184</v>
      </c>
    </row>
    <row r="35" spans="2:8" ht="63" x14ac:dyDescent="0.25">
      <c r="B35" s="171" t="s">
        <v>1854</v>
      </c>
      <c r="C35" s="9" t="s">
        <v>2112</v>
      </c>
      <c r="D35" s="171" t="s">
        <v>2185</v>
      </c>
      <c r="E35" s="9" t="s">
        <v>2108</v>
      </c>
      <c r="F35" s="27">
        <v>37100</v>
      </c>
      <c r="G35" s="191">
        <f>(1-Содержание!$D$12/100)*F35</f>
        <v>37100</v>
      </c>
      <c r="H35" s="189" t="s">
        <v>2186</v>
      </c>
    </row>
    <row r="36" spans="2:8" ht="63" x14ac:dyDescent="0.25">
      <c r="B36" s="171" t="s">
        <v>1854</v>
      </c>
      <c r="C36" s="9" t="s">
        <v>2114</v>
      </c>
      <c r="D36" s="171" t="s">
        <v>2187</v>
      </c>
      <c r="E36" s="9" t="s">
        <v>2116</v>
      </c>
      <c r="F36" s="27">
        <v>41900</v>
      </c>
      <c r="G36" s="191">
        <f>(1-Содержание!$D$12/100)*F36</f>
        <v>41900</v>
      </c>
      <c r="H36" s="189" t="s">
        <v>2188</v>
      </c>
    </row>
    <row r="37" spans="2:8" ht="63" x14ac:dyDescent="0.25">
      <c r="B37" s="171" t="s">
        <v>1854</v>
      </c>
      <c r="C37" s="9" t="s">
        <v>2117</v>
      </c>
      <c r="D37" s="171" t="s">
        <v>2189</v>
      </c>
      <c r="E37" s="9" t="s">
        <v>2111</v>
      </c>
      <c r="F37" s="27">
        <v>50300</v>
      </c>
      <c r="G37" s="191">
        <f>(1-Содержание!$D$12/100)*F37</f>
        <v>50300</v>
      </c>
      <c r="H37" s="189" t="s">
        <v>2190</v>
      </c>
    </row>
    <row r="38" spans="2:8" ht="63" x14ac:dyDescent="0.25">
      <c r="B38" s="171" t="s">
        <v>1854</v>
      </c>
      <c r="C38" s="9" t="s">
        <v>2243</v>
      </c>
      <c r="D38" s="171" t="s">
        <v>2191</v>
      </c>
      <c r="E38" s="9" t="s">
        <v>2124</v>
      </c>
      <c r="F38" s="190">
        <v>53500</v>
      </c>
      <c r="G38" s="191">
        <f>(1-Содержание!$D$12/100)*F38</f>
        <v>53500</v>
      </c>
      <c r="H38" s="17" t="s">
        <v>2192</v>
      </c>
    </row>
    <row r="40" spans="2:8" x14ac:dyDescent="0.25">
      <c r="D40" s="50" t="s">
        <v>236</v>
      </c>
    </row>
  </sheetData>
  <autoFilter ref="B13:B38" xr:uid="{00000000-0009-0000-0000-000003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42"/>
  <sheetViews>
    <sheetView zoomScale="70" zoomScaleNormal="70" workbookViewId="0">
      <selection activeCell="G15" sqref="G15"/>
    </sheetView>
  </sheetViews>
  <sheetFormatPr defaultColWidth="8.7109375" defaultRowHeight="15.75" x14ac:dyDescent="0.25"/>
  <cols>
    <col min="1" max="1" width="2.28515625" style="36" customWidth="1"/>
    <col min="2" max="2" width="35.28515625" style="165" customWidth="1"/>
    <col min="3" max="3" width="16.5703125" style="36" customWidth="1"/>
    <col min="4" max="4" width="55.42578125" style="165" customWidth="1"/>
    <col min="5" max="5" width="19.85546875" style="36" customWidth="1"/>
    <col min="6" max="7" width="15.140625" style="172" customWidth="1"/>
    <col min="8" max="8" width="91.5703125" style="169" customWidth="1"/>
    <col min="9" max="16384" width="8.7109375" style="36"/>
  </cols>
  <sheetData>
    <row r="1" spans="2:14" x14ac:dyDescent="0.25">
      <c r="B1" s="299"/>
      <c r="C1" s="7"/>
    </row>
    <row r="2" spans="2:14" x14ac:dyDescent="0.25">
      <c r="B2" s="299"/>
      <c r="C2" s="7"/>
      <c r="D2" s="166"/>
      <c r="E2" s="7"/>
    </row>
    <row r="3" spans="2:14" x14ac:dyDescent="0.25">
      <c r="B3" s="299"/>
      <c r="C3" s="7"/>
      <c r="D3" s="166"/>
      <c r="E3" s="7"/>
    </row>
    <row r="4" spans="2:14" x14ac:dyDescent="0.25">
      <c r="B4" s="299"/>
      <c r="C4" s="7"/>
      <c r="D4" s="166"/>
      <c r="E4" s="7"/>
    </row>
    <row r="5" spans="2:14" x14ac:dyDescent="0.25">
      <c r="B5" s="299"/>
      <c r="C5" s="7"/>
      <c r="D5" s="166"/>
      <c r="E5" s="7"/>
    </row>
    <row r="6" spans="2:14" x14ac:dyDescent="0.25">
      <c r="B6" s="299"/>
      <c r="C6" s="7"/>
      <c r="D6" s="166"/>
      <c r="E6" s="7"/>
    </row>
    <row r="7" spans="2:14" x14ac:dyDescent="0.25">
      <c r="B7" s="299"/>
      <c r="C7" s="7"/>
      <c r="D7" s="166"/>
      <c r="E7" s="7"/>
    </row>
    <row r="8" spans="2:14" ht="8.25" customHeight="1" x14ac:dyDescent="0.25">
      <c r="B8" s="299"/>
      <c r="C8" s="7"/>
      <c r="D8" s="166"/>
      <c r="E8" s="7"/>
    </row>
    <row r="9" spans="2:14" x14ac:dyDescent="0.25">
      <c r="B9" s="299"/>
      <c r="G9" s="173"/>
    </row>
    <row r="10" spans="2:14" ht="15.75" customHeight="1" x14ac:dyDescent="0.25">
      <c r="B10" s="299"/>
      <c r="D10" s="297" t="s">
        <v>2122</v>
      </c>
      <c r="E10" s="297"/>
      <c r="F10" s="297"/>
      <c r="G10" s="297"/>
      <c r="H10" s="170" t="s">
        <v>2121</v>
      </c>
    </row>
    <row r="11" spans="2:14" ht="15.75" customHeight="1" x14ac:dyDescent="0.25">
      <c r="B11" s="299"/>
      <c r="C11" s="5"/>
      <c r="D11" s="167"/>
      <c r="E11" s="5"/>
      <c r="F11" s="173"/>
      <c r="G11" s="173"/>
    </row>
    <row r="12" spans="2:14" ht="22.5" customHeight="1" x14ac:dyDescent="0.25">
      <c r="B12" s="299"/>
      <c r="C12" s="39"/>
      <c r="E12" s="54"/>
      <c r="F12" s="174"/>
      <c r="G12" s="175"/>
    </row>
    <row r="13" spans="2:14" ht="52.5" customHeight="1" x14ac:dyDescent="0.25">
      <c r="B13" s="76" t="s">
        <v>1264</v>
      </c>
      <c r="C13" s="77" t="s">
        <v>4</v>
      </c>
      <c r="D13" s="77" t="s">
        <v>235</v>
      </c>
      <c r="E13" s="77" t="s">
        <v>358</v>
      </c>
      <c r="F13" s="176" t="s">
        <v>1798</v>
      </c>
      <c r="G13" s="177" t="str">
        <f>CONCATENATE("Цена с учетом скидки ",Содержание!D12,Содержание!E12)</f>
        <v>Цена с учетом скидки 0%</v>
      </c>
      <c r="H13" s="79" t="s">
        <v>675</v>
      </c>
    </row>
    <row r="14" spans="2:14" ht="52.5" customHeight="1" x14ac:dyDescent="0.25">
      <c r="B14" s="183"/>
      <c r="C14" s="182"/>
      <c r="D14" s="187" t="s">
        <v>2133</v>
      </c>
      <c r="E14" s="182"/>
      <c r="F14" s="184"/>
      <c r="G14" s="185"/>
      <c r="H14" s="186"/>
    </row>
    <row r="15" spans="2:14" ht="141.6" customHeight="1" x14ac:dyDescent="0.25">
      <c r="B15" s="171" t="s">
        <v>1852</v>
      </c>
      <c r="C15" s="9" t="s">
        <v>2106</v>
      </c>
      <c r="D15" s="168" t="s">
        <v>2107</v>
      </c>
      <c r="E15" s="9" t="s">
        <v>2108</v>
      </c>
      <c r="F15" s="23">
        <v>44316</v>
      </c>
      <c r="G15" s="55">
        <f>(1-Содержание!$D$12/100)*F15</f>
        <v>44316</v>
      </c>
      <c r="H15" s="53" t="s">
        <v>2125</v>
      </c>
    </row>
    <row r="16" spans="2:14" ht="153.94999999999999" customHeight="1" x14ac:dyDescent="0.25">
      <c r="B16" s="171" t="s">
        <v>1852</v>
      </c>
      <c r="C16" s="9" t="s">
        <v>2119</v>
      </c>
      <c r="D16" s="168" t="s">
        <v>2120</v>
      </c>
      <c r="E16" s="9" t="s">
        <v>2116</v>
      </c>
      <c r="F16" s="23">
        <v>49275</v>
      </c>
      <c r="G16" s="55">
        <f>(1-Содержание!$D$12/100)*F16</f>
        <v>49275</v>
      </c>
      <c r="H16" s="53" t="s">
        <v>2126</v>
      </c>
      <c r="I16" s="40"/>
      <c r="J16" s="40"/>
      <c r="K16" s="40"/>
      <c r="L16" s="40"/>
      <c r="M16" s="40"/>
      <c r="N16" s="40"/>
    </row>
    <row r="17" spans="2:8" ht="126" x14ac:dyDescent="0.25">
      <c r="B17" s="171" t="s">
        <v>1852</v>
      </c>
      <c r="C17" s="9" t="s">
        <v>2109</v>
      </c>
      <c r="D17" s="168" t="s">
        <v>2110</v>
      </c>
      <c r="E17" s="9" t="s">
        <v>2111</v>
      </c>
      <c r="F17" s="23">
        <v>57306</v>
      </c>
      <c r="G17" s="55">
        <f>(1-Содержание!$D$12/100)*F17</f>
        <v>57306</v>
      </c>
      <c r="H17" s="53" t="s">
        <v>2130</v>
      </c>
    </row>
    <row r="18" spans="2:8" ht="126" x14ac:dyDescent="0.25">
      <c r="B18" s="171" t="s">
        <v>1852</v>
      </c>
      <c r="C18" s="9" t="s">
        <v>2123</v>
      </c>
      <c r="D18" s="168" t="s">
        <v>2110</v>
      </c>
      <c r="E18" s="9" t="s">
        <v>2124</v>
      </c>
      <c r="F18" s="23">
        <v>72778</v>
      </c>
      <c r="G18" s="55">
        <f>(1-Содержание!$D$12/100)*F18</f>
        <v>72778</v>
      </c>
      <c r="H18" s="53" t="s">
        <v>2129</v>
      </c>
    </row>
    <row r="19" spans="2:8" ht="126" x14ac:dyDescent="0.25">
      <c r="B19" s="171" t="s">
        <v>1854</v>
      </c>
      <c r="C19" s="9" t="s">
        <v>2112</v>
      </c>
      <c r="D19" s="171" t="s">
        <v>2113</v>
      </c>
      <c r="E19" s="9" t="s">
        <v>2108</v>
      </c>
      <c r="F19" s="23">
        <v>44603</v>
      </c>
      <c r="G19" s="55">
        <f>(1-Содержание!$D$12/100)*F19</f>
        <v>44603</v>
      </c>
      <c r="H19" s="53" t="s">
        <v>2127</v>
      </c>
    </row>
    <row r="20" spans="2:8" ht="126" x14ac:dyDescent="0.25">
      <c r="B20" s="171" t="s">
        <v>1854</v>
      </c>
      <c r="C20" s="9" t="s">
        <v>2114</v>
      </c>
      <c r="D20" s="171" t="s">
        <v>2115</v>
      </c>
      <c r="E20" s="9" t="s">
        <v>2116</v>
      </c>
      <c r="F20" s="23">
        <v>47696</v>
      </c>
      <c r="G20" s="55">
        <f>(1-Содержание!$D$12/100)*F20</f>
        <v>47696</v>
      </c>
      <c r="H20" s="53" t="s">
        <v>2128</v>
      </c>
    </row>
    <row r="21" spans="2:8" ht="126" x14ac:dyDescent="0.25">
      <c r="B21" s="171" t="s">
        <v>1854</v>
      </c>
      <c r="C21" s="9" t="s">
        <v>2117</v>
      </c>
      <c r="D21" s="171" t="s">
        <v>2118</v>
      </c>
      <c r="E21" s="9" t="s">
        <v>2111</v>
      </c>
      <c r="F21" s="55">
        <v>57390</v>
      </c>
      <c r="G21" s="55">
        <f>(1-Содержание!$D$12/100)*F21</f>
        <v>57390</v>
      </c>
      <c r="H21" s="56" t="s">
        <v>2132</v>
      </c>
    </row>
    <row r="22" spans="2:8" ht="126" x14ac:dyDescent="0.25">
      <c r="B22" s="171" t="s">
        <v>1854</v>
      </c>
      <c r="C22" s="9" t="s">
        <v>2117</v>
      </c>
      <c r="D22" s="171" t="s">
        <v>2118</v>
      </c>
      <c r="E22" s="9" t="s">
        <v>2124</v>
      </c>
      <c r="F22" s="55">
        <v>65200</v>
      </c>
      <c r="G22" s="55">
        <f>(1-Содержание!$D$12/100)*F22</f>
        <v>65200</v>
      </c>
      <c r="H22" s="56" t="s">
        <v>2131</v>
      </c>
    </row>
    <row r="24" spans="2:8" x14ac:dyDescent="0.25">
      <c r="D24" s="36"/>
    </row>
    <row r="42" spans="4:4" x14ac:dyDescent="0.25">
      <c r="D42" s="178" t="s">
        <v>236</v>
      </c>
    </row>
  </sheetData>
  <autoFilter ref="B13:B16" xr:uid="{00000000-0009-0000-0000-000004000000}"/>
  <mergeCells count="2">
    <mergeCell ref="B1:B12"/>
    <mergeCell ref="D10:G10"/>
  </mergeCells>
  <pageMargins left="0.7" right="0.7" top="0.75" bottom="0.75" header="0.3" footer="0.3"/>
  <pageSetup paperSize="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30</vt:i4>
      </vt:variant>
    </vt:vector>
  </HeadingPairs>
  <TitlesOfParts>
    <vt:vector size="30" baseType="lpstr">
      <vt:lpstr>Содержание</vt:lpstr>
      <vt:lpstr>Плиты индукция</vt:lpstr>
      <vt:lpstr>Плиты чугун</vt:lpstr>
      <vt:lpstr>Подставки</vt:lpstr>
      <vt:lpstr>GASTROLINE</vt:lpstr>
      <vt:lpstr>SHKOLNIK</vt:lpstr>
      <vt:lpstr>Столы, нержавейка</vt:lpstr>
      <vt:lpstr>Столы, полипропилен</vt:lpstr>
      <vt:lpstr>Столы кондитерские</vt:lpstr>
      <vt:lpstr>Столы-тумбы</vt:lpstr>
      <vt:lpstr>Столы, полка-решетка</vt:lpstr>
      <vt:lpstr>Столы для отходов</vt:lpstr>
      <vt:lpstr>Колоды</vt:lpstr>
      <vt:lpstr>Стеллажи кухонные</vt:lpstr>
      <vt:lpstr>Полки открытые</vt:lpstr>
      <vt:lpstr>Полки закрытые</vt:lpstr>
      <vt:lpstr>Ванны моечные</vt:lpstr>
      <vt:lpstr>Ванны цельнотянутые</vt:lpstr>
      <vt:lpstr>Тележки шпильки</vt:lpstr>
      <vt:lpstr>Тележки сервировочные</vt:lpstr>
      <vt:lpstr>Жироуловители</vt:lpstr>
      <vt:lpstr>Рыба на льду</vt:lpstr>
      <vt:lpstr>Подтоварники</vt:lpstr>
      <vt:lpstr>Подставки под пароконвектоматы</vt:lpstr>
      <vt:lpstr>Рукомойники</vt:lpstr>
      <vt:lpstr>Шкафы</vt:lpstr>
      <vt:lpstr>Стерилизаторы</vt:lpstr>
      <vt:lpstr>Рециркуляторы</vt:lpstr>
      <vt:lpstr>Облучатели</vt:lpstr>
      <vt:lpstr>Зонты Vent 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Валентина Маслёная</dc:creator>
  <cp:lastModifiedBy>Телкова Арина Сергеевна</cp:lastModifiedBy>
  <cp:lastPrinted>2025-08-25T08:15:29Z</cp:lastPrinted>
  <dcterms:created xsi:type="dcterms:W3CDTF">2025-03-11T08:35:07Z</dcterms:created>
  <dcterms:modified xsi:type="dcterms:W3CDTF">2026-07-16T14:16:56Z</dcterms:modified>
</cp:coreProperties>
</file>